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CAR - MUNICIPIOS\RAQUIRA\"/>
    </mc:Choice>
  </mc:AlternateContent>
  <bookViews>
    <workbookView xWindow="0" yWindow="0" windowWidth="23040" windowHeight="9192" activeTab="1"/>
  </bookViews>
  <sheets>
    <sheet name="Hoja2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27" i="3" l="1"/>
  <c r="P30" i="3"/>
  <c r="P31" i="3"/>
  <c r="P32" i="3"/>
  <c r="P33" i="3"/>
  <c r="P34" i="3"/>
  <c r="Q33" i="3" l="1"/>
  <c r="P22" i="3"/>
  <c r="Q22" i="3" s="1"/>
  <c r="R22" i="3" s="1"/>
  <c r="R33" i="3" l="1"/>
  <c r="P16" i="3"/>
  <c r="Q16" i="3" s="1"/>
  <c r="R16" i="3" s="1"/>
  <c r="P17" i="3"/>
  <c r="Q17" i="3" s="1"/>
  <c r="P18" i="3"/>
  <c r="Q18" i="3" s="1"/>
  <c r="R18" i="3" s="1"/>
  <c r="P19" i="3"/>
  <c r="Q19" i="3" s="1"/>
  <c r="R19" i="3" s="1"/>
  <c r="P20" i="3"/>
  <c r="Q20" i="3" s="1"/>
  <c r="R20" i="3" s="1"/>
  <c r="P21" i="3"/>
  <c r="Q21" i="3" s="1"/>
  <c r="R21" i="3" s="1"/>
  <c r="P23" i="3"/>
  <c r="Q23" i="3" s="1"/>
  <c r="R23" i="3" s="1"/>
  <c r="P24" i="3"/>
  <c r="Q24" i="3"/>
  <c r="R24" i="3" s="1"/>
  <c r="P25" i="3"/>
  <c r="Q25" i="3" s="1"/>
  <c r="R25" i="3" s="1"/>
  <c r="P26" i="3"/>
  <c r="Q26" i="3" s="1"/>
  <c r="R26" i="3" s="1"/>
  <c r="P27" i="3"/>
  <c r="Q27" i="3" s="1"/>
  <c r="P28" i="3"/>
  <c r="Q28" i="3"/>
  <c r="R28" i="3" s="1"/>
  <c r="P29" i="3"/>
  <c r="Q29" i="3" s="1"/>
  <c r="R29" i="3" s="1"/>
  <c r="Q30" i="3"/>
  <c r="R30" i="3" s="1"/>
  <c r="Q31" i="3"/>
  <c r="Q32" i="3"/>
  <c r="R32" i="3" s="1"/>
  <c r="Q34" i="3"/>
  <c r="R34" i="3" s="1"/>
  <c r="P35" i="3"/>
  <c r="Q35" i="3" s="1"/>
  <c r="P36" i="3"/>
  <c r="Q36" i="3" s="1"/>
  <c r="R36" i="3" s="1"/>
  <c r="P37" i="3"/>
  <c r="Q37" i="3" s="1"/>
  <c r="R37" i="3" s="1"/>
  <c r="P38" i="3"/>
  <c r="Q38" i="3" s="1"/>
  <c r="R38" i="3" s="1"/>
  <c r="P39" i="3"/>
  <c r="Q39" i="3" s="1"/>
  <c r="R39" i="3" s="1"/>
  <c r="P40" i="3"/>
  <c r="Q40" i="3" s="1"/>
  <c r="R40" i="3" s="1"/>
  <c r="P41" i="3"/>
  <c r="Q41" i="3" s="1"/>
  <c r="R41" i="3" s="1"/>
  <c r="P42" i="3"/>
  <c r="Q42" i="3" s="1"/>
  <c r="R42" i="3" s="1"/>
  <c r="P43" i="3"/>
  <c r="Q43" i="3" s="1"/>
  <c r="R43" i="3" s="1"/>
  <c r="P44" i="3"/>
  <c r="Q44" i="3" s="1"/>
  <c r="R44" i="3" s="1"/>
  <c r="P45" i="3"/>
  <c r="Q45" i="3"/>
  <c r="R45" i="3" s="1"/>
  <c r="P46" i="3"/>
  <c r="Q46" i="3" s="1"/>
  <c r="R46" i="3" s="1"/>
  <c r="P47" i="3"/>
  <c r="Q47" i="3" s="1"/>
  <c r="P48" i="3"/>
  <c r="Q48" i="3" s="1"/>
  <c r="R48" i="3" s="1"/>
  <c r="P49" i="3"/>
  <c r="Q49" i="3" s="1"/>
  <c r="R49" i="3" s="1"/>
  <c r="P10" i="3"/>
  <c r="Q10" i="3" s="1"/>
  <c r="R10" i="3" s="1"/>
  <c r="P11" i="3"/>
  <c r="Q11" i="3" s="1"/>
  <c r="R11" i="3" s="1"/>
  <c r="P12" i="3"/>
  <c r="Q12" i="3" s="1"/>
  <c r="R12" i="3" s="1"/>
  <c r="P13" i="3"/>
  <c r="P14" i="3"/>
  <c r="Q14" i="3" s="1"/>
  <c r="R14" i="3" s="1"/>
  <c r="P15" i="3"/>
  <c r="Q15" i="3" s="1"/>
  <c r="R15" i="3" s="1"/>
  <c r="P8" i="3"/>
  <c r="Q8" i="3" s="1"/>
  <c r="R8" i="3" s="1"/>
  <c r="P9" i="3"/>
  <c r="Q9" i="3" s="1"/>
  <c r="R9" i="3" s="1"/>
  <c r="P7" i="3"/>
  <c r="Q7" i="3" s="1"/>
  <c r="R7" i="3" s="1"/>
  <c r="R31" i="3" l="1"/>
  <c r="D27" i="3"/>
  <c r="R35" i="3"/>
  <c r="F35" i="3"/>
  <c r="R17" i="3"/>
  <c r="F16" i="3"/>
  <c r="R47" i="3"/>
  <c r="F47" i="3"/>
  <c r="F10" i="3"/>
  <c r="F24" i="3"/>
  <c r="F44" i="3"/>
  <c r="R27" i="3"/>
  <c r="Q13" i="3"/>
  <c r="F19" i="3"/>
  <c r="F41" i="3"/>
  <c r="F7" i="3"/>
  <c r="M19" i="2"/>
  <c r="O19" i="2" s="1"/>
  <c r="M18" i="2"/>
  <c r="P18" i="2" s="1"/>
  <c r="U18" i="2" s="1"/>
  <c r="J21" i="2"/>
  <c r="M20" i="2"/>
  <c r="O20" i="2" s="1"/>
  <c r="M17" i="2"/>
  <c r="P17" i="2" s="1"/>
  <c r="M16" i="2"/>
  <c r="O16" i="2" s="1"/>
  <c r="M15" i="2"/>
  <c r="P15" i="2" s="1"/>
  <c r="M14" i="2"/>
  <c r="O14" i="2" s="1"/>
  <c r="D44" i="3" l="1"/>
  <c r="R13" i="3"/>
  <c r="F13" i="3"/>
  <c r="D7" i="3"/>
  <c r="D16" i="3"/>
  <c r="D35" i="3"/>
  <c r="O18" i="2"/>
  <c r="P19" i="2"/>
  <c r="T18" i="2"/>
  <c r="P14" i="2"/>
  <c r="U14" i="2" s="1"/>
  <c r="P20" i="2"/>
  <c r="U20" i="2" s="1"/>
  <c r="P16" i="2"/>
  <c r="U16" i="2" s="1"/>
  <c r="F14" i="2"/>
  <c r="T17" i="2"/>
  <c r="U17" i="2"/>
  <c r="T15" i="2"/>
  <c r="U15" i="2"/>
  <c r="T14" i="2"/>
  <c r="O15" i="2"/>
  <c r="T16" i="2"/>
  <c r="O17" i="2"/>
  <c r="J13" i="2"/>
  <c r="T20" i="2" l="1"/>
  <c r="T19" i="2"/>
  <c r="U19" i="2"/>
  <c r="M8" i="2"/>
  <c r="O8" i="2" s="1"/>
  <c r="M12" i="2"/>
  <c r="O12" i="2" s="1"/>
  <c r="M11" i="2"/>
  <c r="O11" i="2" s="1"/>
  <c r="M10" i="2"/>
  <c r="O10" i="2" s="1"/>
  <c r="M9" i="2"/>
  <c r="O9" i="2" s="1"/>
  <c r="P8" i="2" l="1"/>
  <c r="P12" i="2"/>
  <c r="P11" i="2"/>
  <c r="P10" i="2"/>
  <c r="P9" i="2"/>
  <c r="F8" i="2"/>
  <c r="D14" i="2" s="1"/>
  <c r="T12" i="2" l="1"/>
  <c r="U12" i="2"/>
  <c r="T11" i="2"/>
  <c r="U11" i="2"/>
  <c r="T10" i="2"/>
  <c r="U10" i="2"/>
  <c r="T9" i="2"/>
  <c r="U9" i="2"/>
  <c r="T8" i="2"/>
  <c r="U8" i="2"/>
</calcChain>
</file>

<file path=xl/sharedStrings.xml><?xml version="1.0" encoding="utf-8"?>
<sst xmlns="http://schemas.openxmlformats.org/spreadsheetml/2006/main" count="260" uniqueCount="166">
  <si>
    <t xml:space="preserve">MATRIZ DE SEGUIMIENTO PLAN DE ACCION AGENDA AMBIENTAL MUNICIPAL </t>
  </si>
  <si>
    <t xml:space="preserve">AVANCE DE LA META FISICA A LA FECHA </t>
  </si>
  <si>
    <t>FECHA DE EVALUACIÓN ____________________</t>
  </si>
  <si>
    <t xml:space="preserve">CALIFICACION CUMPLIMIENTO AÑO ACTUAL                             ALTO 80% - 100%                      MEDIO 50%-79%                          BAJO 0% - 49% </t>
  </si>
  <si>
    <t>%  CUMPLIMIENTO DE  META FISICA CUATRENIO ACTUAL (CORTO / MEDIANO / LARGO PLAZO)</t>
  </si>
  <si>
    <t xml:space="preserve">PROGRAMA </t>
  </si>
  <si>
    <t xml:space="preserve">PROYECTO </t>
  </si>
  <si>
    <t>ACTIVIDADES</t>
  </si>
  <si>
    <t>META</t>
  </si>
  <si>
    <t>PLAN DE ACCION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</si>
  <si>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</si>
  <si>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</si>
  <si>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</si>
  <si>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</si>
  <si>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</si>
  <si>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</si>
  <si>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</si>
  <si>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</si>
  <si>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</si>
  <si>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</si>
  <si>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</si>
  <si>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</si>
  <si>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</si>
  <si>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</si>
  <si>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</si>
  <si>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</si>
  <si>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</si>
  <si>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</si>
  <si>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</si>
  <si>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</si>
  <si>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</si>
  <si>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TOTAL DE LA GESTION AMBIENTAL</t>
  </si>
  <si>
    <t xml:space="preserve">ACUMULADO  DE CUMPLIMIENTO DE LA META  EN EL  MEDIANO  PLAZO  </t>
  </si>
  <si>
    <t>. MATRIZ DE SEGUIMIENTO A LA GESTIÓN Y AVANCE EN LAS METAS FÍSICAS DEL PLAN DE ACCION (AGENDA AMBIENTAL MUNICIPAL).</t>
  </si>
  <si>
    <t>INDICADOR</t>
  </si>
  <si>
    <t>EJECUCIÓN  DE LA GESTIÓN AMBIENTAL  SEGÚN VIGENCIA AGENDA  (12 AÑOS )</t>
  </si>
  <si>
    <r>
      <t xml:space="preserve">VIGENCIA EVALUACION (AÑO)       </t>
    </r>
    <r>
      <rPr>
        <b/>
        <sz val="11"/>
        <color theme="1"/>
        <rFont val="Calibri"/>
        <family val="2"/>
        <scheme val="minor"/>
      </rPr>
      <t>2016</t>
    </r>
  </si>
  <si>
    <r>
      <t xml:space="preserve">ALCALDIA MUNICIPAL DE </t>
    </r>
    <r>
      <rPr>
        <b/>
        <sz val="11"/>
        <color theme="1"/>
        <rFont val="Calibri"/>
        <family val="2"/>
        <scheme val="minor"/>
      </rPr>
      <t>GIRARDOT</t>
    </r>
  </si>
  <si>
    <t>Agua</t>
  </si>
  <si>
    <t xml:space="preserve">Capacitación y sensibilización ambiental a pobladores de zonas de recarga hídrica  </t>
  </si>
  <si>
    <t>Deforestación y ampliación de la frontera agricola</t>
  </si>
  <si>
    <t xml:space="preserve">Realizar el inventario de personas y zonas de recuperación hídrica </t>
  </si>
  <si>
    <t>Localización de zonas de recarga hídrica</t>
  </si>
  <si>
    <t>Preparación de talleres</t>
  </si>
  <si>
    <t>Ejecucuión de talleres</t>
  </si>
  <si>
    <t>Evaluación de talleres</t>
  </si>
  <si>
    <t>No de talleres realizados / No de talleres propuestos</t>
  </si>
  <si>
    <t>CANTIDAD DE ACTIVIDADES PROPUESTAS POR AÑO</t>
  </si>
  <si>
    <t>% DE AVANCE DEL PROGRAMA</t>
  </si>
  <si>
    <t>Realizar Cinco (5) talleres de capacitacion a todos los pobladores de las zonas de recarga hídrica</t>
  </si>
  <si>
    <t>PRIORIDAD DE LA PROBLEMATICA</t>
  </si>
  <si>
    <t>ANTECEDENTES  
(PROBLEMATICA)</t>
  </si>
  <si>
    <t>% AVANCE DEL PROYECTO</t>
  </si>
  <si>
    <t>% DE AVANCE ACTIVIDAD</t>
  </si>
  <si>
    <t xml:space="preserve">PROMEDIO AVANCE CUATRENIO </t>
  </si>
  <si>
    <t xml:space="preserve">TOTAL DE CUMPLIMIENTO DE LA META </t>
  </si>
  <si>
    <t xml:space="preserve">ACUMULADO DE CUMPLIMIENTO DE LA META EN EL LARGO PLAZO </t>
  </si>
  <si>
    <t>VALOR 
META</t>
  </si>
  <si>
    <t>% 
AÑO No. 1 
2017</t>
  </si>
  <si>
    <t>% 
AÑO No. 2
2018</t>
  </si>
  <si>
    <t>% 
AÑO No. 3
2019</t>
  </si>
  <si>
    <t>% 
AÑO No. 4
2020</t>
  </si>
  <si>
    <t>ACUMULADO  DE CUMPLIMIENTO DE LA META  EN EL  CORTO PLAZO  
2017-2020</t>
  </si>
  <si>
    <t>PLAZO
CORTO - 1
MEDIANO - 2
LARGO - 3</t>
  </si>
  <si>
    <t>G</t>
  </si>
  <si>
    <t>J</t>
  </si>
  <si>
    <t>X</t>
  </si>
  <si>
    <t>REFORESTACION</t>
  </si>
  <si>
    <t>Reforestacion del Municipio</t>
  </si>
  <si>
    <t>Georeferenciacion de los predios</t>
  </si>
  <si>
    <t>Reforestacion de Treinta (30) Ha. rurales del municipio</t>
  </si>
  <si>
    <t>No. de Ha. propuestas / No. Ha. reforestadas</t>
  </si>
  <si>
    <t>Identificacion de las zonas a reforestas</t>
  </si>
  <si>
    <t>Preparación del Terreno</t>
  </si>
  <si>
    <t>Consecucion de Material Vegetal Nativo</t>
  </si>
  <si>
    <t>Entrega de Material Vegetal Nativo</t>
  </si>
  <si>
    <t>Reforestacion</t>
  </si>
  <si>
    <t>Seguimiento</t>
  </si>
  <si>
    <t>FECHA DE REVISION</t>
  </si>
  <si>
    <t>PRIMER TRIMESTRE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</si>
  <si>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</si>
  <si>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</si>
  <si>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</si>
  <si>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</si>
  <si>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</si>
  <si>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>TOTAL ACTIVIDADES EJECUTADAS</t>
  </si>
  <si>
    <t>EVIDENCIAS</t>
  </si>
  <si>
    <t>CANTIDAD DE ACTIVIDADES EJECUTADAS
AÑO XXXX</t>
  </si>
  <si>
    <t>DECLARACIÓN Y FORMALIZACIÓN (EN EL SISTEMA DE ÁREAS PROTEGIDAS), DE ÁREAS DE PROTECCIÓN Y PRESERVACIÓN DE FUENTES HÍDRICAS A NIVEL MUNICIPAL.</t>
  </si>
  <si>
    <t>CONSERVACIÓN DE LAS ZONAS DE RESERVA HÍDRICA Y FORESTAL, BOSQUES DE GALERÍA Y CORREDORES BIOLÓGICOS.</t>
  </si>
  <si>
    <t>PROMOCION DE LA CONSERVACION  DE ECOSISTEMAS DE IMPORTANCIA HIDRICA.</t>
  </si>
  <si>
    <t>REALIZAR UN (1) ESTUDIO E INVENTARIO DE TODAS LAS FUENTES HÍDRICAS Y ECOSISTEMAS NATURALES QUE PERMITAN DESARROLLAR UN ADECUADO MANEJO Y CONTROL SOBRE LOS MISMOS.</t>
  </si>
  <si>
    <t>ADQUIRIR SEIS (6) PREDIOS PARA LA CONSERVACION DE  ECOSISTEMAS  ESTRATEGICOS, ESPECIALMENTE LOS  ALEDAÑOS A LAS FUENTES HÍDRICAS Y LOS AMBIENTALMETE VULNERABLES.</t>
  </si>
  <si>
    <t>REALIZAR SEIS (6)  JORNADAS DE PROMOCION DE CULTURA AMBIENTAL, ENFOCADA A LA CONSERVACION DE ECOSISTEMAS DE IMPORTANCIA HIDRICA.</t>
  </si>
  <si>
    <t xml:space="preserve"> (NO. DE PREDIOS ADQUIRIDOS/  NO. DE PREDIOS PROPUESTOS PARA ADQUISICIÓN )*100</t>
  </si>
  <si>
    <t>IDENTIFICACIÓN Y CLASIFICACIÓN DE CADA UNO DE LOS PREDIOS DE ACUERDO A SUS CARACTERÍSTICAS AMBIENTALES.</t>
  </si>
  <si>
    <t>ELABORAR PROYECTOS PARA LA COFINANCIACIÓN ANTE LAS ENTIDADES NACIONALES, DEPARTAMENTALES, Y ORGANISMOS AMBIENTALES EN LA COMPRA DE LOS TERRENOS.</t>
  </si>
  <si>
    <t>COMPRAR LOS PREDIOS PREVIAMENTE IDENTIFICADOS.</t>
  </si>
  <si>
    <t xml:space="preserve"> (NO. DE JORNADAS DE PROMOCION  REALIZADAS/  NO. DE JORNADAS DE PROMOCION  PROPUESTAS)*100</t>
  </si>
  <si>
    <t>IDENTIFICAR LAS ZONAS DONDE SE REALIZARAN LAS JORNADAS.</t>
  </si>
  <si>
    <t>IDENTIFICAR LA LEGISLACION APLICABLE AL OBJETO DE LAS JORNADAS Y PREPARAR LAS TEMATICAS A TRATAR EN LAS JORNADAS.</t>
  </si>
  <si>
    <t>DESARROLLAR LAS JORNADAS DE PROMOCION DE CULTURA AMBIENTAL.</t>
  </si>
  <si>
    <t>ALCALDÍA MUNICIPAL DE RÁQUIRA</t>
  </si>
  <si>
    <t>AÑO 2019</t>
  </si>
  <si>
    <t>CULTURA LOCAL</t>
  </si>
  <si>
    <t>PROMCION DE MINERIA RESPONSABLE</t>
  </si>
  <si>
    <t>RECUPERACIÓN  DE SUELOS DEGRADADOS</t>
  </si>
  <si>
    <t xml:space="preserve">IMPLEMENTACIÓN DE BUENAS PRACTICAS AGROPECUARIAS </t>
  </si>
  <si>
    <t>MEJORANDO LA CALIDAD DEL AIRE</t>
  </si>
  <si>
    <t>ASISTENCIA TÉCNICA PARA MANEJO INTEGRAL DE RESIDUOS SÓLIDOS.</t>
  </si>
  <si>
    <t>EDUCACIÓN PARA LA IMPLEMENTACIÓN DEL PLAN DE SANEAMIENTO Y MANEJO DE VERTIMIENTOS PSMV DEL MUNICIPIO DE RÁQUIRA</t>
  </si>
  <si>
    <t>PROMOVIENDO EL SENTIDO DE PERTENENCIA</t>
  </si>
  <si>
    <t>EDUCACION AMBIENTAL</t>
  </si>
  <si>
    <t xml:space="preserve">REALIZAR CUATRO (4) JORNADAS DE SENSIBILIZACIÓN EN BUENAS PARCTICAS MINERAS  </t>
  </si>
  <si>
    <t xml:space="preserve"> (NO. DE JORNADAS DE SENCIBILIZACION REALIZADAS/  NO. DE JORNADAS DE SENCIBILIZACION  PROPUESTAS)*100</t>
  </si>
  <si>
    <t>PREPARAR LAS TEMATICAS PARA EL DESARROLLO DE LAS JORNADAS</t>
  </si>
  <si>
    <t>EJECUCIÓN DE LAS JORNADAS DE SENSIBILIZACIÓN EN BUENAS PRACTICAS MINERAS.</t>
  </si>
  <si>
    <t>REFORESTAR CON MATERIAL VEGETAL NATIVO CUATRO (4) HECTAREAS DE  ZONAS DEGRADADAS Y/O EROSIONADAS CON PARTICIPACIÓN DE LAS COMUNIDADES.</t>
  </si>
  <si>
    <t xml:space="preserve"> (NO. DE HECTAREAS REFORESTADAS/  NO. DE HECTAREAS   PROPUESTAS PARA REFORESTACION)*100</t>
  </si>
  <si>
    <t>LOCALIZACIÓN Y GEORREFERENCIACIÓN DE LAS  ÁREAS A TRABAJAR</t>
  </si>
  <si>
    <t xml:space="preserve">IDENTIFICACION DE LAS ESPECIES VEGETALES </t>
  </si>
  <si>
    <t xml:space="preserve">DESARROLLAR LAS JORNADAS DE REFORESTACION </t>
  </si>
  <si>
    <t>SEGUIMIENTO A LAS AREAS REFORESTADAS</t>
  </si>
  <si>
    <t>REALIZAR CUATRO (4) JORNADAS DE SENSIBILIZACIÓN EN BUENAS PARCTICAS AGROPECUARIAS</t>
  </si>
  <si>
    <t>IDENTIFICACIÓN Y CARACTERIZACION DE LA POBLACION OBJETO DE LAS JORNADAS</t>
  </si>
  <si>
    <t>PREPARAR LAS TEMATICAS Y METODOLOGIAS PARA EL DESARROLLO DE LAS JORNADAS</t>
  </si>
  <si>
    <t>EJECUCIÓN DE LAS JORNADAS DE SENSIBILIZACIÓN EN BUENAS PRACTICAS AGROPECUARIAS.</t>
  </si>
  <si>
    <t>ADELANTAR DOS (2) JORNADAS DE  CAPACITACIÓN EN TÉCNICAS DE PRODUCCIÓN MÁS LIMPIA, DIRIGIDAS A LOS ARTESANOS, EN LAS CUALES SE INCLUYAN IMPACTOS A LA SALUD Y AL MEDIO AMBIENTE POR LA CONTAMINACIÓN ATMOSFÉRICA.</t>
  </si>
  <si>
    <t xml:space="preserve"> (NO. DE JORNADAS DE CAPACITACION  REALIZADAS/  NO. DE JORNADAS DE CAPACITACION  PROPUESTAS)*100</t>
  </si>
  <si>
    <t>IDENTIFICACION DE LA POBLACION OBJETO DE LAS CAPACITACIONES</t>
  </si>
  <si>
    <t>PREPARACION DE  LAS TEMATICAS PARA EL DESARROLLO DE LAS CAPACITACIONES</t>
  </si>
  <si>
    <t xml:space="preserve">DESARROLLO DE LAS CAPACITACIONES </t>
  </si>
  <si>
    <t>FORMULAR E IMPLEMENTAR UNA (1)  ALTERNATIVA DE REDUCCIÓN DE EMISIONES ATMOSFÉRICAS DERIVADAS DE LA ACTIVIDAD ARTESANAL EN EL MUNICIPIO DE RÁQUIRA</t>
  </si>
  <si>
    <t>(NO DE ALTERNATIVAS FORMULADAS E IMPLMENTADAS/ NO DE ALTERNATIVAS PROPUESTAS)*100</t>
  </si>
  <si>
    <t>REALIZAR UNA CARACTERIZACION DE LOS HORNOS QUE SE ENCUENTRAN EN EL MUNICIPIO.</t>
  </si>
  <si>
    <t>REALIZAR DOS (2) MUESTREOS ISOCINETICOS PARA CONOCER LAS CARACTERISTICAS DE LAS EMISIONES GENERADAS EN EL MUNICIPIO.</t>
  </si>
  <si>
    <t>FORMULAR ALTERNATIVAS DE SOLUCION A LA PROBLEMÁTICA GENERADA POR LAS EMISIONES ATMOSFERICAS.</t>
  </si>
  <si>
    <t>IMPLEMENTAR LA ALTERNATIVA  TECNICA, ECONOMICA Y AMBIENTALMENTE MAS VIABLE.</t>
  </si>
  <si>
    <t xml:space="preserve">REALIZAR CUATRO (4) CAMPAÑAS EDUCATIVAS DIRIGIDAS A LA COMUNIDAD RURAL SOBRE EL MANEJO DE RESIDUOS SÓLIDOS DE FORMA HIGIÉNICA AL INTERIOR DE LA VIVIENDA Y SU ENTORNO. </t>
  </si>
  <si>
    <t>(NO DE CAMPAÑAS REALIZADAS/ NO DE CAMPAÑAS PROPUESTAS)*100</t>
  </si>
  <si>
    <t>EJECUCIÓN DE LAS CAMPAÑASEDUCATIVAS.</t>
  </si>
  <si>
    <t>REALIZAR DOCE (12) JORNADAS DE CAPACITACION EN EL AREA URBANA SOBRE LAS 3R  Y SEPARACION EN FUENTE.</t>
  </si>
  <si>
    <t>(NO DE CAPACITACIONES  REALIZADAS/ NO DE CAPACITACIONES  PROPUESTAS)*100</t>
  </si>
  <si>
    <t>REALIZACIÓN DE DOS (2) JORNADAS TENDIENTES AL AHORRO Y USO EFICIENTE DEL AGUA Y DISMINUCIÓN DE LA CARGA CONTAMINANTE DE LAS AGUAS DOMESTICAS EN EL ÁREA URBANA.</t>
  </si>
  <si>
    <t xml:space="preserve"> (NO. DE JORNADAS  REALIZADAS/  NO. DE JORNADAS   PROPUESTAS)*100</t>
  </si>
  <si>
    <t>IDENTIFICACION DE LA POBLACION OBJETO DE LAS JORNADAS</t>
  </si>
  <si>
    <t>PREPARACION DE  LAS TEMATICAS PARA EL DESARROLLO DE LAS JORNADAS</t>
  </si>
  <si>
    <t>DESARROLLO DE LAS JORNADAS</t>
  </si>
  <si>
    <t>REALIZAR EN DOCE (12) OPORTUNIDADES   LA SEMANA AMBIENTAL DEL MUNICIPIO</t>
  </si>
  <si>
    <t>(NO DE SEMANAS AMBIENTALES DESARROLLADAS/ NO DE SEMANAS AMBIENTALES PROPUESTAS)*100</t>
  </si>
  <si>
    <t>IDENTIFICAR  ALIADOS Y PARTICIPANTES DE LA SEMANA AMBIENTAL</t>
  </si>
  <si>
    <t>IDENTIFICAR Y ORGANIZAR LAS ACTIVIDADES QUE SE DESARROLLARAN EN LA SEMANA AMBIENTAL</t>
  </si>
  <si>
    <t>REALIZAR LA SEMANA AMBIENTAL DEL MUNICIPIO</t>
  </si>
  <si>
    <t>REALIZAR SEIS (6)  JORNADAS DE EDUCACION AMBIENTAL</t>
  </si>
  <si>
    <t xml:space="preserve">ESTADO DE LA GESTION AMBIENTAL
 </t>
  </si>
  <si>
    <t xml:space="preserve"> (NO. DE ESTUDIOS  REALIZADOS/  NO. DE ESTUDIOS  PROPUESTOS)*100</t>
  </si>
  <si>
    <t>CONSERVACIÓN DEL AGUA</t>
  </si>
  <si>
    <t>CONSERVACIÓN DEL SUELO</t>
  </si>
  <si>
    <t>CONSERVACIÓN DEL AIRE</t>
  </si>
  <si>
    <t>MANEJO DE RESIDUOS</t>
  </si>
  <si>
    <t>REALIZAR UN EXHAUSTIVO INVENTARIO QUE DESCRIBA LOS RECURSOS DEL PATRIMONIO NATURAL, CULTURAL Y PAISAJÍSTICO CON QUE CUENTA EL MUNICIPIO.</t>
  </si>
  <si>
    <t>EVALUAR LA APTITUD DEL SUELO PARA LAS DIVERSAS ACTIVIDADES DESARROLLADAS EN LA ZONAS DE IMPORTANCIA ECOLOGICA</t>
  </si>
  <si>
    <t>ZONIFICAR EL USO DEL TERRITORIO, PROMOVIENDO EL USO SOSTENIBLE DEL MISMO.</t>
  </si>
  <si>
    <t xml:space="preserve">GESTIONAR O ADQUIRIR  LAS ESPECIES VEGETALES </t>
  </si>
  <si>
    <t xml:space="preserve">IDENTIFICACIÓN DE LA POBLACIÓN OBJETIVO Y UBICACIÓN DE LOS TITULOS MINEROS EN FASE DE EXPLOTACION  EN EL MUNICIPIO </t>
  </si>
  <si>
    <t>DESARROLLAR EL PROCESO DE SELECCIÓN DE LA ALTERNATIVA TECNICA, ECONOMICA Y AMBIENTALMENTE MAS VIABLE.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</si>
</sst>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4" fillId="0" borderId="0" xfId="0" applyFont="1"/>
    <xf numFmtId="9" fontId="2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14" fontId="4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9" fontId="0" fillId="5" borderId="3" xfId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9" fontId="0" fillId="6" borderId="3" xfId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center" vertical="center"/>
    </xf>
    <xf numFmtId="9" fontId="0" fillId="4" borderId="3" xfId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9" fontId="2" fillId="0" borderId="7" xfId="1" applyFont="1" applyFill="1" applyBorder="1" applyAlignment="1">
      <alignment horizontal="center" vertical="center" wrapText="1"/>
    </xf>
    <xf numFmtId="9" fontId="2" fillId="0" borderId="8" xfId="1" applyFont="1" applyFill="1" applyBorder="1" applyAlignment="1">
      <alignment horizontal="center" vertical="center" wrapText="1"/>
    </xf>
    <xf numFmtId="9" fontId="2" fillId="0" borderId="9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0" xfId="2" applyAlignment="1">
      <alignment vertical="center" wrapText="1"/>
    </xf>
    <xf numFmtId="164" fontId="6" fillId="0" borderId="3" xfId="2" applyNumberForma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3" borderId="3" xfId="1" applyNumberFormat="1" applyFont="1" applyFill="1" applyBorder="1" applyAlignment="1">
      <alignment horizontal="center" vertical="center" wrapText="1"/>
    </xf>
    <xf numFmtId="0" fontId="8" fillId="3" borderId="7" xfId="1" applyNumberFormat="1" applyFont="1" applyFill="1" applyBorder="1" applyAlignment="1">
      <alignment horizontal="center" vertical="center" wrapText="1"/>
    </xf>
    <xf numFmtId="9" fontId="0" fillId="0" borderId="7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9" fontId="9" fillId="0" borderId="0" xfId="0" applyNumberFormat="1" applyFont="1" applyFill="1" applyAlignment="1">
      <alignment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56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COGUA/AGENDA%20AMBIENTAL%20UB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opLeftCell="K1" zoomScale="106" zoomScaleNormal="106" workbookViewId="0">
      <pane ySplit="7" topLeftCell="A8" activePane="bottomLeft" state="frozen"/>
      <selection activeCell="A7" sqref="A7"/>
      <selection pane="bottomLeft" activeCell="X5" sqref="X5"/>
    </sheetView>
  </sheetViews>
  <sheetFormatPr baseColWidth="10" defaultColWidth="11.44140625" defaultRowHeight="14.4" x14ac:dyDescent="0.3"/>
  <cols>
    <col min="1" max="1" width="15" style="3" bestFit="1" customWidth="1"/>
    <col min="2" max="2" width="13.5546875" style="4" customWidth="1"/>
    <col min="3" max="3" width="11.6640625" style="3" customWidth="1"/>
    <col min="4" max="4" width="10.44140625" style="4" customWidth="1"/>
    <col min="5" max="5" width="10.33203125" style="4" bestFit="1" customWidth="1"/>
    <col min="6" max="6" width="11.44140625" style="5"/>
    <col min="7" max="7" width="11.44140625" style="9"/>
    <col min="8" max="8" width="6.5546875" style="9" bestFit="1" customWidth="1"/>
    <col min="9" max="9" width="11.5546875" style="9"/>
    <col min="10" max="10" width="15.6640625" style="5" customWidth="1"/>
    <col min="11" max="11" width="12.6640625" style="1" customWidth="1"/>
    <col min="12" max="12" width="11.44140625" style="1"/>
    <col min="13" max="13" width="11.44140625" style="8"/>
    <col min="14" max="14" width="11" style="8" bestFit="1" customWidth="1"/>
    <col min="15" max="15" width="15.6640625" style="1" customWidth="1"/>
    <col min="16" max="16" width="8.5546875" style="6" customWidth="1"/>
    <col min="17" max="17" width="9.109375" customWidth="1"/>
    <col min="18" max="18" width="9" customWidth="1"/>
    <col min="19" max="19" width="9.109375" customWidth="1"/>
    <col min="20" max="20" width="9.6640625" customWidth="1"/>
    <col min="21" max="21" width="12.5546875" customWidth="1"/>
    <col min="22" max="22" width="13.33203125" customWidth="1"/>
    <col min="23" max="23" width="12.88671875" customWidth="1"/>
    <col min="24" max="24" width="12.5546875" customWidth="1"/>
    <col min="25" max="25" width="11.33203125" style="32" bestFit="1" customWidth="1"/>
  </cols>
  <sheetData>
    <row r="1" spans="1:25" ht="15" hidden="1" thickBot="1" x14ac:dyDescent="0.35">
      <c r="A1" s="71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3"/>
    </row>
    <row r="2" spans="1:25" ht="15" hidden="1" thickBot="1" x14ac:dyDescent="0.35">
      <c r="A2" s="74" t="s">
        <v>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6"/>
    </row>
    <row r="3" spans="1:25" ht="15" hidden="1" thickBot="1" x14ac:dyDescent="0.35">
      <c r="A3" s="74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</row>
    <row r="4" spans="1:25" ht="15" hidden="1" thickBot="1" x14ac:dyDescent="0.35">
      <c r="A4" s="83" t="s">
        <v>36</v>
      </c>
      <c r="B4" s="84"/>
      <c r="C4" s="84"/>
      <c r="D4" s="84"/>
      <c r="E4" s="84"/>
      <c r="F4" s="84"/>
      <c r="G4" s="84"/>
      <c r="H4" s="84"/>
      <c r="I4" s="84"/>
      <c r="J4" s="84"/>
      <c r="K4" s="80" t="s">
        <v>2</v>
      </c>
      <c r="L4" s="81"/>
      <c r="M4" s="81"/>
      <c r="N4" s="81"/>
      <c r="O4" s="81"/>
      <c r="P4" s="81"/>
      <c r="Q4" s="81"/>
      <c r="R4" s="82"/>
    </row>
    <row r="5" spans="1:25" s="7" customFormat="1" ht="36.75" customHeight="1" thickBot="1" x14ac:dyDescent="0.35">
      <c r="A5" s="77" t="s">
        <v>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7" t="s">
        <v>4</v>
      </c>
      <c r="Q5" s="78"/>
      <c r="R5" s="78"/>
      <c r="S5" s="78"/>
      <c r="T5" s="79"/>
      <c r="U5" s="77" t="s">
        <v>35</v>
      </c>
      <c r="V5" s="78"/>
      <c r="W5" s="79"/>
      <c r="X5" s="11" t="s">
        <v>31</v>
      </c>
      <c r="Y5" s="33"/>
    </row>
    <row r="6" spans="1:25" s="7" customFormat="1" ht="15" thickBot="1" x14ac:dyDescent="0.35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64</v>
      </c>
      <c r="H6" s="15" t="s">
        <v>16</v>
      </c>
      <c r="I6" s="15" t="s">
        <v>17</v>
      </c>
      <c r="J6" s="15" t="s">
        <v>65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15" t="s">
        <v>30</v>
      </c>
      <c r="X6" s="12" t="s">
        <v>66</v>
      </c>
      <c r="Y6" s="33"/>
    </row>
    <row r="7" spans="1:25" s="2" customFormat="1" ht="58.2" thickBot="1" x14ac:dyDescent="0.35">
      <c r="A7" s="22" t="s">
        <v>51</v>
      </c>
      <c r="B7" s="22" t="s">
        <v>50</v>
      </c>
      <c r="C7" s="22" t="s">
        <v>5</v>
      </c>
      <c r="D7" s="22" t="s">
        <v>48</v>
      </c>
      <c r="E7" s="22" t="s">
        <v>6</v>
      </c>
      <c r="F7" s="22" t="s">
        <v>52</v>
      </c>
      <c r="G7" s="22" t="s">
        <v>8</v>
      </c>
      <c r="H7" s="22" t="s">
        <v>57</v>
      </c>
      <c r="I7" s="22" t="s">
        <v>34</v>
      </c>
      <c r="J7" s="22" t="s">
        <v>7</v>
      </c>
      <c r="K7" s="22" t="s">
        <v>47</v>
      </c>
      <c r="L7" s="22" t="s">
        <v>1</v>
      </c>
      <c r="M7" s="23" t="s">
        <v>53</v>
      </c>
      <c r="N7" s="23" t="s">
        <v>63</v>
      </c>
      <c r="O7" s="22" t="s">
        <v>3</v>
      </c>
      <c r="P7" s="22" t="s">
        <v>58</v>
      </c>
      <c r="Q7" s="22" t="s">
        <v>59</v>
      </c>
      <c r="R7" s="22" t="s">
        <v>60</v>
      </c>
      <c r="S7" s="22" t="s">
        <v>61</v>
      </c>
      <c r="T7" s="22" t="s">
        <v>54</v>
      </c>
      <c r="U7" s="22" t="s">
        <v>62</v>
      </c>
      <c r="V7" s="22" t="s">
        <v>32</v>
      </c>
      <c r="W7" s="22" t="s">
        <v>56</v>
      </c>
      <c r="X7" s="22" t="s">
        <v>55</v>
      </c>
      <c r="Y7" s="31" t="s">
        <v>78</v>
      </c>
    </row>
    <row r="8" spans="1:25" s="27" customFormat="1" ht="28.8" x14ac:dyDescent="0.3">
      <c r="A8" s="88" t="s">
        <v>40</v>
      </c>
      <c r="B8" s="85">
        <v>1</v>
      </c>
      <c r="C8" s="85" t="s">
        <v>38</v>
      </c>
      <c r="D8" s="66">
        <v>0.73809523809523814</v>
      </c>
      <c r="E8" s="69" t="s">
        <v>39</v>
      </c>
      <c r="F8" s="70">
        <f>SUM(M8:M12)/J13</f>
        <v>0</v>
      </c>
      <c r="G8" s="69" t="s">
        <v>49</v>
      </c>
      <c r="H8" s="85">
        <v>5</v>
      </c>
      <c r="I8" s="69" t="s">
        <v>46</v>
      </c>
      <c r="J8" s="10" t="s">
        <v>41</v>
      </c>
      <c r="K8" s="13">
        <v>1</v>
      </c>
      <c r="L8" s="13"/>
      <c r="M8" s="26">
        <f>L8/K8</f>
        <v>0</v>
      </c>
      <c r="N8" s="30">
        <v>1</v>
      </c>
      <c r="O8" s="13" t="str">
        <f>IF(M8&lt;=0.49,"BAJO",IF(M8&lt;=0.79,"MEDIO","ALTO"))</f>
        <v>BAJO</v>
      </c>
      <c r="P8" s="26">
        <f>M8</f>
        <v>0</v>
      </c>
      <c r="Q8" s="13"/>
      <c r="R8" s="13"/>
      <c r="S8" s="13"/>
      <c r="T8" s="26">
        <f>SUM(P8:S8)/4</f>
        <v>0</v>
      </c>
      <c r="U8" s="26">
        <f>SUM(P8:S8)/4</f>
        <v>0</v>
      </c>
      <c r="V8" s="13"/>
      <c r="W8" s="13"/>
      <c r="X8" s="26"/>
      <c r="Y8" s="35">
        <v>42771</v>
      </c>
    </row>
    <row r="9" spans="1:25" s="27" customFormat="1" ht="19.2" x14ac:dyDescent="0.3">
      <c r="A9" s="88"/>
      <c r="B9" s="86"/>
      <c r="C9" s="86"/>
      <c r="D9" s="67"/>
      <c r="E9" s="69"/>
      <c r="F9" s="70"/>
      <c r="G9" s="69"/>
      <c r="H9" s="86"/>
      <c r="I9" s="69"/>
      <c r="J9" s="10" t="s">
        <v>42</v>
      </c>
      <c r="K9" s="13">
        <v>1</v>
      </c>
      <c r="L9" s="13"/>
      <c r="M9" s="26">
        <f>L9/K9</f>
        <v>0</v>
      </c>
      <c r="N9" s="30">
        <v>1</v>
      </c>
      <c r="O9" s="13" t="str">
        <f>IF(M9&lt;=0.49,"BAJO",IF(M9&lt;=0.79,"MEDIO","ALTO"))</f>
        <v>BAJO</v>
      </c>
      <c r="P9" s="26">
        <f>M9</f>
        <v>0</v>
      </c>
      <c r="Q9" s="13"/>
      <c r="R9" s="13"/>
      <c r="S9" s="13"/>
      <c r="T9" s="26">
        <f t="shared" ref="T9:T12" si="0">SUM(P9:S9)/4</f>
        <v>0</v>
      </c>
      <c r="U9" s="26">
        <f t="shared" ref="U9:U12" si="1">SUM(P9:S9)/4</f>
        <v>0</v>
      </c>
      <c r="V9" s="13"/>
      <c r="W9" s="13"/>
      <c r="X9" s="28"/>
      <c r="Y9" s="34"/>
    </row>
    <row r="10" spans="1:25" s="27" customFormat="1" x14ac:dyDescent="0.3">
      <c r="A10" s="88"/>
      <c r="B10" s="86"/>
      <c r="C10" s="86"/>
      <c r="D10" s="67"/>
      <c r="E10" s="69"/>
      <c r="F10" s="70"/>
      <c r="G10" s="69"/>
      <c r="H10" s="86"/>
      <c r="I10" s="69"/>
      <c r="J10" s="10" t="s">
        <v>43</v>
      </c>
      <c r="K10" s="13">
        <v>5</v>
      </c>
      <c r="L10" s="13"/>
      <c r="M10" s="26">
        <f>L10/K10</f>
        <v>0</v>
      </c>
      <c r="N10" s="30">
        <v>1</v>
      </c>
      <c r="O10" s="13" t="str">
        <f>IF(M10&lt;=0.49,"BAJO",IF(M10&lt;=0.79,"MEDIO","ALTO"))</f>
        <v>BAJO</v>
      </c>
      <c r="P10" s="26">
        <f>M10</f>
        <v>0</v>
      </c>
      <c r="Q10" s="13"/>
      <c r="R10" s="13"/>
      <c r="S10" s="13"/>
      <c r="T10" s="26">
        <f t="shared" si="0"/>
        <v>0</v>
      </c>
      <c r="U10" s="26">
        <f t="shared" si="1"/>
        <v>0</v>
      </c>
      <c r="V10" s="13"/>
      <c r="W10" s="13"/>
      <c r="X10" s="28"/>
      <c r="Y10" s="34"/>
    </row>
    <row r="11" spans="1:25" s="27" customFormat="1" x14ac:dyDescent="0.3">
      <c r="A11" s="88"/>
      <c r="B11" s="86"/>
      <c r="C11" s="86"/>
      <c r="D11" s="67"/>
      <c r="E11" s="69"/>
      <c r="F11" s="70"/>
      <c r="G11" s="69"/>
      <c r="H11" s="86"/>
      <c r="I11" s="69"/>
      <c r="J11" s="10" t="s">
        <v>44</v>
      </c>
      <c r="K11" s="13">
        <v>5</v>
      </c>
      <c r="L11" s="13"/>
      <c r="M11" s="26">
        <f>L11/K11</f>
        <v>0</v>
      </c>
      <c r="N11" s="30">
        <v>1</v>
      </c>
      <c r="O11" s="13" t="str">
        <f>IF(M11&lt;=0.49,"BAJO",IF(M11&lt;=0.79,"MEDIO","ALTO"))</f>
        <v>BAJO</v>
      </c>
      <c r="P11" s="26">
        <f>M11</f>
        <v>0</v>
      </c>
      <c r="Q11" s="13"/>
      <c r="R11" s="13"/>
      <c r="S11" s="13"/>
      <c r="T11" s="26">
        <f t="shared" si="0"/>
        <v>0</v>
      </c>
      <c r="U11" s="26">
        <f t="shared" si="1"/>
        <v>0</v>
      </c>
      <c r="V11" s="13"/>
      <c r="W11" s="13"/>
      <c r="X11" s="28"/>
      <c r="Y11" s="34"/>
    </row>
    <row r="12" spans="1:25" s="27" customFormat="1" x14ac:dyDescent="0.3">
      <c r="A12" s="88"/>
      <c r="B12" s="87"/>
      <c r="C12" s="87"/>
      <c r="D12" s="68"/>
      <c r="E12" s="69"/>
      <c r="F12" s="70"/>
      <c r="G12" s="69"/>
      <c r="H12" s="87"/>
      <c r="I12" s="69"/>
      <c r="J12" s="10" t="s">
        <v>45</v>
      </c>
      <c r="K12" s="13">
        <v>5</v>
      </c>
      <c r="L12" s="13"/>
      <c r="M12" s="26">
        <f>L12/K12</f>
        <v>0</v>
      </c>
      <c r="N12" s="30">
        <v>1</v>
      </c>
      <c r="O12" s="13" t="str">
        <f>IF(M12&lt;=0.49,"BAJO",IF(M12&lt;=0.79,"MEDIO","ALTO"))</f>
        <v>BAJO</v>
      </c>
      <c r="P12" s="26">
        <f>M12</f>
        <v>0</v>
      </c>
      <c r="Q12" s="13"/>
      <c r="R12" s="13"/>
      <c r="S12" s="13"/>
      <c r="T12" s="26">
        <f t="shared" si="0"/>
        <v>0</v>
      </c>
      <c r="U12" s="26">
        <f t="shared" si="1"/>
        <v>0</v>
      </c>
      <c r="V12" s="13"/>
      <c r="W12" s="13"/>
      <c r="X12" s="28"/>
      <c r="Y12" s="34"/>
    </row>
    <row r="13" spans="1:25" x14ac:dyDescent="0.3">
      <c r="A13" s="17"/>
      <c r="B13" s="16"/>
      <c r="C13" s="16"/>
      <c r="D13" s="16">
        <v>2</v>
      </c>
      <c r="E13" s="16"/>
      <c r="F13" s="18"/>
      <c r="G13" s="24"/>
      <c r="H13" s="24"/>
      <c r="I13" s="25"/>
      <c r="J13" s="16">
        <f>COUNTA(J8:J12)</f>
        <v>5</v>
      </c>
      <c r="K13" s="19"/>
      <c r="L13" s="19"/>
      <c r="M13" s="20"/>
      <c r="N13" s="20"/>
      <c r="O13" s="16"/>
      <c r="P13" s="18"/>
      <c r="Q13" s="21"/>
      <c r="R13" s="21"/>
      <c r="S13" s="21"/>
      <c r="T13" s="21"/>
      <c r="U13" s="21"/>
      <c r="V13" s="21"/>
      <c r="W13" s="21"/>
      <c r="X13" s="21"/>
    </row>
    <row r="14" spans="1:25" s="27" customFormat="1" ht="19.2" x14ac:dyDescent="0.3">
      <c r="A14" s="89" t="s">
        <v>67</v>
      </c>
      <c r="B14" s="85">
        <v>1</v>
      </c>
      <c r="C14" s="85" t="s">
        <v>38</v>
      </c>
      <c r="D14" s="66">
        <f>(F8+F14)/D21</f>
        <v>0.33809523809523812</v>
      </c>
      <c r="E14" s="69" t="s">
        <v>68</v>
      </c>
      <c r="F14" s="70">
        <f>SUM(M14:M20)/J21</f>
        <v>0.67619047619047623</v>
      </c>
      <c r="G14" s="69" t="s">
        <v>70</v>
      </c>
      <c r="H14" s="85">
        <v>30</v>
      </c>
      <c r="I14" s="69" t="s">
        <v>71</v>
      </c>
      <c r="J14" s="10" t="s">
        <v>69</v>
      </c>
      <c r="K14" s="29">
        <v>1</v>
      </c>
      <c r="L14" s="29">
        <v>1</v>
      </c>
      <c r="M14" s="28">
        <f t="shared" ref="M14:M20" si="2">L14/K14</f>
        <v>1</v>
      </c>
      <c r="N14" s="30">
        <v>1</v>
      </c>
      <c r="O14" s="29" t="str">
        <f t="shared" ref="O14:O20" si="3">IF(M14&lt;=0.49,"BAJO",IF(M14&lt;=0.79,"MEDIO","ALTO"))</f>
        <v>ALTO</v>
      </c>
      <c r="P14" s="28">
        <f t="shared" ref="P14:P20" si="4">M14</f>
        <v>1</v>
      </c>
      <c r="Q14" s="29"/>
      <c r="R14" s="29"/>
      <c r="S14" s="29"/>
      <c r="T14" s="28">
        <f>SUM(P14:S14)/4</f>
        <v>0.25</v>
      </c>
      <c r="U14" s="28">
        <f>SUM(P14:S14)/4</f>
        <v>0.25</v>
      </c>
      <c r="V14" s="29"/>
      <c r="W14" s="29"/>
      <c r="X14" s="28"/>
      <c r="Y14" s="34"/>
    </row>
    <row r="15" spans="1:25" s="27" customFormat="1" ht="19.2" x14ac:dyDescent="0.3">
      <c r="A15" s="89"/>
      <c r="B15" s="86"/>
      <c r="C15" s="86"/>
      <c r="D15" s="67"/>
      <c r="E15" s="69"/>
      <c r="F15" s="70"/>
      <c r="G15" s="69"/>
      <c r="H15" s="86"/>
      <c r="I15" s="69"/>
      <c r="J15" s="10" t="s">
        <v>72</v>
      </c>
      <c r="K15" s="29">
        <v>1</v>
      </c>
      <c r="L15" s="29">
        <v>1</v>
      </c>
      <c r="M15" s="28">
        <f t="shared" si="2"/>
        <v>1</v>
      </c>
      <c r="N15" s="30">
        <v>2</v>
      </c>
      <c r="O15" s="29" t="str">
        <f t="shared" si="3"/>
        <v>ALTO</v>
      </c>
      <c r="P15" s="28">
        <f t="shared" si="4"/>
        <v>1</v>
      </c>
      <c r="Q15" s="29"/>
      <c r="R15" s="29"/>
      <c r="S15" s="29"/>
      <c r="T15" s="28">
        <f t="shared" ref="T15:T20" si="5">SUM(P15:S15)/4</f>
        <v>0.25</v>
      </c>
      <c r="U15" s="28">
        <f t="shared" ref="U15:U20" si="6">SUM(P15:S15)/4</f>
        <v>0.25</v>
      </c>
      <c r="V15" s="29"/>
      <c r="W15" s="29"/>
      <c r="X15" s="28"/>
      <c r="Y15" s="34"/>
    </row>
    <row r="16" spans="1:25" s="27" customFormat="1" ht="19.2" x14ac:dyDescent="0.3">
      <c r="A16" s="89"/>
      <c r="B16" s="86"/>
      <c r="C16" s="86"/>
      <c r="D16" s="67"/>
      <c r="E16" s="69"/>
      <c r="F16" s="70"/>
      <c r="G16" s="69"/>
      <c r="H16" s="86"/>
      <c r="I16" s="69"/>
      <c r="J16" s="10" t="s">
        <v>73</v>
      </c>
      <c r="K16" s="29">
        <v>30</v>
      </c>
      <c r="L16" s="29">
        <v>15</v>
      </c>
      <c r="M16" s="28">
        <f t="shared" si="2"/>
        <v>0.5</v>
      </c>
      <c r="N16" s="30">
        <v>2</v>
      </c>
      <c r="O16" s="29" t="str">
        <f t="shared" si="3"/>
        <v>MEDIO</v>
      </c>
      <c r="P16" s="28">
        <f t="shared" si="4"/>
        <v>0.5</v>
      </c>
      <c r="Q16" s="29"/>
      <c r="R16" s="29"/>
      <c r="S16" s="29"/>
      <c r="T16" s="28">
        <f t="shared" si="5"/>
        <v>0.125</v>
      </c>
      <c r="U16" s="28">
        <f t="shared" si="6"/>
        <v>0.125</v>
      </c>
      <c r="V16" s="29"/>
      <c r="W16" s="29"/>
      <c r="X16" s="28"/>
      <c r="Y16" s="34"/>
    </row>
    <row r="17" spans="1:25" s="27" customFormat="1" ht="19.2" x14ac:dyDescent="0.3">
      <c r="A17" s="89"/>
      <c r="B17" s="86"/>
      <c r="C17" s="86"/>
      <c r="D17" s="67"/>
      <c r="E17" s="69"/>
      <c r="F17" s="70"/>
      <c r="G17" s="69"/>
      <c r="H17" s="86"/>
      <c r="I17" s="69"/>
      <c r="J17" s="10" t="s">
        <v>74</v>
      </c>
      <c r="K17" s="29">
        <v>1</v>
      </c>
      <c r="L17" s="29">
        <v>1</v>
      </c>
      <c r="M17" s="28">
        <f t="shared" si="2"/>
        <v>1</v>
      </c>
      <c r="N17" s="30">
        <v>2</v>
      </c>
      <c r="O17" s="29" t="str">
        <f t="shared" si="3"/>
        <v>ALTO</v>
      </c>
      <c r="P17" s="28">
        <f t="shared" si="4"/>
        <v>1</v>
      </c>
      <c r="Q17" s="29"/>
      <c r="R17" s="29"/>
      <c r="S17" s="29"/>
      <c r="T17" s="28">
        <f t="shared" si="5"/>
        <v>0.25</v>
      </c>
      <c r="U17" s="28">
        <f t="shared" si="6"/>
        <v>0.25</v>
      </c>
      <c r="V17" s="29"/>
      <c r="W17" s="29"/>
      <c r="X17" s="28"/>
      <c r="Y17" s="34"/>
    </row>
    <row r="18" spans="1:25" s="27" customFormat="1" ht="19.2" x14ac:dyDescent="0.3">
      <c r="A18" s="89"/>
      <c r="B18" s="86"/>
      <c r="C18" s="86"/>
      <c r="D18" s="67"/>
      <c r="E18" s="69"/>
      <c r="F18" s="70"/>
      <c r="G18" s="69"/>
      <c r="H18" s="86"/>
      <c r="I18" s="69"/>
      <c r="J18" s="10" t="s">
        <v>75</v>
      </c>
      <c r="K18" s="29">
        <v>5</v>
      </c>
      <c r="L18" s="29">
        <v>2</v>
      </c>
      <c r="M18" s="28">
        <f t="shared" si="2"/>
        <v>0.4</v>
      </c>
      <c r="N18" s="30">
        <v>2</v>
      </c>
      <c r="O18" s="29" t="str">
        <f t="shared" si="3"/>
        <v>BAJO</v>
      </c>
      <c r="P18" s="28">
        <f t="shared" si="4"/>
        <v>0.4</v>
      </c>
      <c r="Q18" s="29"/>
      <c r="R18" s="29"/>
      <c r="S18" s="29"/>
      <c r="T18" s="28">
        <f t="shared" si="5"/>
        <v>0.1</v>
      </c>
      <c r="U18" s="28">
        <f t="shared" si="6"/>
        <v>0.1</v>
      </c>
      <c r="V18" s="29"/>
      <c r="W18" s="29"/>
      <c r="X18" s="28"/>
      <c r="Y18" s="34"/>
    </row>
    <row r="19" spans="1:25" s="27" customFormat="1" x14ac:dyDescent="0.3">
      <c r="A19" s="89"/>
      <c r="B19" s="86"/>
      <c r="C19" s="86"/>
      <c r="D19" s="67"/>
      <c r="E19" s="69"/>
      <c r="F19" s="70"/>
      <c r="G19" s="69"/>
      <c r="H19" s="86"/>
      <c r="I19" s="69"/>
      <c r="J19" s="10" t="s">
        <v>76</v>
      </c>
      <c r="K19" s="29">
        <v>30</v>
      </c>
      <c r="L19" s="29">
        <v>15</v>
      </c>
      <c r="M19" s="28">
        <f t="shared" si="2"/>
        <v>0.5</v>
      </c>
      <c r="N19" s="30">
        <v>2</v>
      </c>
      <c r="O19" s="29" t="str">
        <f t="shared" si="3"/>
        <v>MEDIO</v>
      </c>
      <c r="P19" s="28">
        <f t="shared" si="4"/>
        <v>0.5</v>
      </c>
      <c r="Q19" s="29"/>
      <c r="R19" s="29"/>
      <c r="S19" s="29"/>
      <c r="T19" s="28">
        <f t="shared" si="5"/>
        <v>0.125</v>
      </c>
      <c r="U19" s="28">
        <f t="shared" si="6"/>
        <v>0.125</v>
      </c>
      <c r="V19" s="29"/>
      <c r="W19" s="29"/>
      <c r="X19" s="28"/>
      <c r="Y19" s="34"/>
    </row>
    <row r="20" spans="1:25" s="27" customFormat="1" x14ac:dyDescent="0.3">
      <c r="A20" s="89"/>
      <c r="B20" s="87"/>
      <c r="C20" s="87"/>
      <c r="D20" s="68"/>
      <c r="E20" s="69"/>
      <c r="F20" s="70"/>
      <c r="G20" s="69"/>
      <c r="H20" s="87"/>
      <c r="I20" s="69"/>
      <c r="J20" s="10" t="s">
        <v>77</v>
      </c>
      <c r="K20" s="29">
        <v>3</v>
      </c>
      <c r="L20" s="29">
        <v>1</v>
      </c>
      <c r="M20" s="28">
        <f t="shared" si="2"/>
        <v>0.33333333333333331</v>
      </c>
      <c r="N20" s="30">
        <v>2</v>
      </c>
      <c r="O20" s="29" t="str">
        <f t="shared" si="3"/>
        <v>BAJO</v>
      </c>
      <c r="P20" s="28">
        <f t="shared" si="4"/>
        <v>0.33333333333333331</v>
      </c>
      <c r="Q20" s="29"/>
      <c r="R20" s="29"/>
      <c r="S20" s="29"/>
      <c r="T20" s="28">
        <f t="shared" si="5"/>
        <v>8.3333333333333329E-2</v>
      </c>
      <c r="U20" s="28">
        <f t="shared" si="6"/>
        <v>8.3333333333333329E-2</v>
      </c>
      <c r="V20" s="29"/>
      <c r="W20" s="29"/>
      <c r="X20" s="28"/>
      <c r="Y20" s="34"/>
    </row>
    <row r="21" spans="1:25" x14ac:dyDescent="0.3">
      <c r="A21" s="17"/>
      <c r="B21" s="16"/>
      <c r="C21" s="16"/>
      <c r="D21" s="16">
        <v>2</v>
      </c>
      <c r="E21" s="16"/>
      <c r="F21" s="18"/>
      <c r="G21" s="24"/>
      <c r="H21" s="24"/>
      <c r="I21" s="25"/>
      <c r="J21" s="16">
        <f>COUNTA(J14:J20)</f>
        <v>7</v>
      </c>
      <c r="K21" s="19"/>
      <c r="L21" s="19"/>
      <c r="M21" s="20"/>
      <c r="N21" s="20"/>
      <c r="O21" s="16"/>
      <c r="P21" s="18"/>
      <c r="Q21" s="21"/>
      <c r="R21" s="21"/>
      <c r="S21" s="21"/>
      <c r="T21" s="21"/>
      <c r="U21" s="21"/>
      <c r="V21" s="21"/>
      <c r="W21" s="21"/>
      <c r="X21" s="21"/>
    </row>
  </sheetData>
  <mergeCells count="27">
    <mergeCell ref="I14:I20"/>
    <mergeCell ref="D14:D20"/>
    <mergeCell ref="E14:E20"/>
    <mergeCell ref="F14:F20"/>
    <mergeCell ref="G14:G20"/>
    <mergeCell ref="H14:H20"/>
    <mergeCell ref="A8:A12"/>
    <mergeCell ref="C8:C12"/>
    <mergeCell ref="A14:A20"/>
    <mergeCell ref="B14:B20"/>
    <mergeCell ref="C14:C20"/>
    <mergeCell ref="D8:D12"/>
    <mergeCell ref="E8:E12"/>
    <mergeCell ref="F8:F12"/>
    <mergeCell ref="A1:X1"/>
    <mergeCell ref="A2:X2"/>
    <mergeCell ref="A3:X3"/>
    <mergeCell ref="U5:W5"/>
    <mergeCell ref="A5:J5"/>
    <mergeCell ref="K4:R4"/>
    <mergeCell ref="A4:J4"/>
    <mergeCell ref="K5:O5"/>
    <mergeCell ref="P5:T5"/>
    <mergeCell ref="G8:G12"/>
    <mergeCell ref="I8:I12"/>
    <mergeCell ref="B8:B12"/>
    <mergeCell ref="H8:H12"/>
  </mergeCells>
  <conditionalFormatting sqref="O8:O12">
    <cfRule type="expression" dxfId="146" priority="4">
      <formula>$O8="BAJO"</formula>
    </cfRule>
    <cfRule type="expression" dxfId="145" priority="5">
      <formula>$O8="MEDIO"</formula>
    </cfRule>
    <cfRule type="expression" dxfId="144" priority="6">
      <formula>$O8="ALTO"</formula>
    </cfRule>
  </conditionalFormatting>
  <conditionalFormatting sqref="O14:O20">
    <cfRule type="expression" dxfId="143" priority="1">
      <formula>$O14="BAJO"</formula>
    </cfRule>
    <cfRule type="expression" dxfId="142" priority="2">
      <formula>$O14="MEDIO"</formula>
    </cfRule>
    <cfRule type="expression" dxfId="141" priority="3">
      <formula>$O14="ALTO"</formula>
    </cfRule>
  </conditionalFormatting>
  <hyperlinks>
    <hyperlink ref="A8:A12" r:id="rId1" display="Deforestación y ampliación de la frontera agricola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zoomScaleNormal="100" workbookViewId="0">
      <selection activeCell="F47" sqref="F47:F49"/>
    </sheetView>
  </sheetViews>
  <sheetFormatPr baseColWidth="10" defaultColWidth="11.44140625" defaultRowHeight="14.4" x14ac:dyDescent="0.3"/>
  <cols>
    <col min="1" max="1" width="15" style="41" bestFit="1" customWidth="1"/>
    <col min="2" max="2" width="14" style="42" bestFit="1" customWidth="1"/>
    <col min="3" max="3" width="11.6640625" style="41" customWidth="1"/>
    <col min="4" max="4" width="10.5546875" style="42" customWidth="1"/>
    <col min="5" max="5" width="16.109375" style="42" customWidth="1"/>
    <col min="6" max="6" width="10" style="43" bestFit="1" customWidth="1"/>
    <col min="7" max="7" width="20.109375" style="44" customWidth="1"/>
    <col min="8" max="8" width="13.109375" style="44" customWidth="1"/>
    <col min="9" max="9" width="18" style="44" customWidth="1"/>
    <col min="10" max="10" width="27.33203125" style="43" customWidth="1"/>
    <col min="11" max="11" width="12" style="40" customWidth="1"/>
    <col min="12" max="15" width="10.44140625" style="40" bestFit="1" customWidth="1"/>
    <col min="16" max="16" width="11.88671875" style="40" bestFit="1" customWidth="1"/>
    <col min="17" max="17" width="9.88671875" style="8" customWidth="1"/>
    <col min="18" max="18" width="13.6640625" style="40" bestFit="1" customWidth="1"/>
    <col min="19" max="16384" width="11.44140625" style="36"/>
  </cols>
  <sheetData>
    <row r="1" spans="1:18" ht="15" customHeight="1" x14ac:dyDescent="0.3">
      <c r="A1" s="103" t="s">
        <v>84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8" ht="15.6" x14ac:dyDescent="0.3">
      <c r="A2" s="103" t="s">
        <v>102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5.6" x14ac:dyDescent="0.3">
      <c r="A3" s="103" t="s">
        <v>103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s="38" customFormat="1" x14ac:dyDescent="0.3">
      <c r="A4" s="37" t="s">
        <v>10</v>
      </c>
      <c r="B4" s="37" t="s">
        <v>11</v>
      </c>
      <c r="C4" s="37" t="s">
        <v>12</v>
      </c>
      <c r="D4" s="37" t="s">
        <v>13</v>
      </c>
      <c r="E4" s="37" t="s">
        <v>14</v>
      </c>
      <c r="F4" s="37" t="s">
        <v>15</v>
      </c>
      <c r="G4" s="37" t="s">
        <v>64</v>
      </c>
      <c r="H4" s="37" t="s">
        <v>16</v>
      </c>
      <c r="I4" s="37" t="s">
        <v>17</v>
      </c>
      <c r="J4" s="37" t="s">
        <v>65</v>
      </c>
      <c r="K4" s="37" t="s">
        <v>18</v>
      </c>
      <c r="L4" s="37" t="s">
        <v>19</v>
      </c>
      <c r="M4" s="37" t="s">
        <v>20</v>
      </c>
      <c r="N4" s="37" t="s">
        <v>21</v>
      </c>
      <c r="O4" s="37" t="s">
        <v>22</v>
      </c>
      <c r="P4" s="37" t="s">
        <v>23</v>
      </c>
      <c r="Q4" s="37" t="s">
        <v>24</v>
      </c>
      <c r="R4" s="37" t="s">
        <v>25</v>
      </c>
    </row>
    <row r="5" spans="1:18" s="39" customFormat="1" ht="30" customHeight="1" x14ac:dyDescent="0.3">
      <c r="A5" s="101" t="s">
        <v>86</v>
      </c>
      <c r="B5" s="101" t="s">
        <v>80</v>
      </c>
      <c r="C5" s="101" t="s">
        <v>5</v>
      </c>
      <c r="D5" s="101" t="s">
        <v>48</v>
      </c>
      <c r="E5" s="101" t="s">
        <v>6</v>
      </c>
      <c r="F5" s="101" t="s">
        <v>52</v>
      </c>
      <c r="G5" s="101" t="s">
        <v>8</v>
      </c>
      <c r="H5" s="101" t="s">
        <v>57</v>
      </c>
      <c r="I5" s="101" t="s">
        <v>34</v>
      </c>
      <c r="J5" s="101" t="s">
        <v>7</v>
      </c>
      <c r="K5" s="101" t="s">
        <v>47</v>
      </c>
      <c r="L5" s="101" t="s">
        <v>87</v>
      </c>
      <c r="M5" s="101"/>
      <c r="N5" s="101"/>
      <c r="O5" s="101"/>
      <c r="P5" s="101" t="s">
        <v>85</v>
      </c>
      <c r="Q5" s="104" t="s">
        <v>53</v>
      </c>
      <c r="R5" s="101" t="s">
        <v>154</v>
      </c>
    </row>
    <row r="6" spans="1:18" s="39" customFormat="1" ht="30" customHeight="1" x14ac:dyDescent="0.3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47" t="s">
        <v>79</v>
      </c>
      <c r="M6" s="47" t="s">
        <v>81</v>
      </c>
      <c r="N6" s="47" t="s">
        <v>82</v>
      </c>
      <c r="O6" s="47" t="s">
        <v>83</v>
      </c>
      <c r="P6" s="102"/>
      <c r="Q6" s="105"/>
      <c r="R6" s="102"/>
    </row>
    <row r="7" spans="1:18" ht="104.25" customHeight="1" thickBot="1" x14ac:dyDescent="0.35">
      <c r="A7" s="90"/>
      <c r="B7" s="95" t="s">
        <v>66</v>
      </c>
      <c r="C7" s="100" t="s">
        <v>156</v>
      </c>
      <c r="D7" s="106">
        <f>AVERAGE(F7:F15)</f>
        <v>0.55555555555555547</v>
      </c>
      <c r="E7" s="99" t="s">
        <v>88</v>
      </c>
      <c r="F7" s="106">
        <f>AVERAGE(Q7:Q9)</f>
        <v>0</v>
      </c>
      <c r="G7" s="99" t="s">
        <v>91</v>
      </c>
      <c r="H7" s="109">
        <v>1</v>
      </c>
      <c r="I7" s="99" t="s">
        <v>155</v>
      </c>
      <c r="J7" s="63" t="s">
        <v>160</v>
      </c>
      <c r="K7" s="55">
        <v>1</v>
      </c>
      <c r="L7" s="56"/>
      <c r="M7" s="56"/>
      <c r="N7" s="56"/>
      <c r="O7" s="56"/>
      <c r="P7" s="56">
        <f>SUM(L7:O7)</f>
        <v>0</v>
      </c>
      <c r="Q7" s="57">
        <f>P7/K7</f>
        <v>0</v>
      </c>
      <c r="R7" s="45" t="str">
        <f>IF(Q7&lt;=0.49,"BAJO",IF(Q7&lt;=0.79,"MEDIO","ALTO"))</f>
        <v>BAJO</v>
      </c>
    </row>
    <row r="8" spans="1:18" ht="55.8" thickBot="1" x14ac:dyDescent="0.35">
      <c r="A8" s="91"/>
      <c r="B8" s="95"/>
      <c r="C8" s="100"/>
      <c r="D8" s="107"/>
      <c r="E8" s="99"/>
      <c r="F8" s="107"/>
      <c r="G8" s="99"/>
      <c r="H8" s="110"/>
      <c r="I8" s="99"/>
      <c r="J8" s="63" t="s">
        <v>161</v>
      </c>
      <c r="K8" s="55">
        <v>1</v>
      </c>
      <c r="L8" s="56"/>
      <c r="M8" s="56"/>
      <c r="N8" s="56"/>
      <c r="O8" s="56"/>
      <c r="P8" s="56">
        <f t="shared" ref="P8:P15" si="0">SUM(L8:O8)</f>
        <v>0</v>
      </c>
      <c r="Q8" s="57">
        <f t="shared" ref="Q8:Q15" si="1">P8/K8</f>
        <v>0</v>
      </c>
      <c r="R8" s="45" t="str">
        <f>IF(Q8&lt;=0.49,"BAJO",IF(Q8&lt;=0.79,"MEDIO","ALTO"))</f>
        <v>BAJO</v>
      </c>
    </row>
    <row r="9" spans="1:18" ht="73.5" customHeight="1" thickBot="1" x14ac:dyDescent="0.35">
      <c r="A9" s="91"/>
      <c r="B9" s="95"/>
      <c r="C9" s="100"/>
      <c r="D9" s="107"/>
      <c r="E9" s="99"/>
      <c r="F9" s="107"/>
      <c r="G9" s="99"/>
      <c r="H9" s="111"/>
      <c r="I9" s="99"/>
      <c r="J9" s="63" t="s">
        <v>162</v>
      </c>
      <c r="K9" s="55">
        <v>1</v>
      </c>
      <c r="L9" s="56"/>
      <c r="M9" s="56"/>
      <c r="N9" s="56"/>
      <c r="O9" s="56"/>
      <c r="P9" s="56">
        <f t="shared" si="0"/>
        <v>0</v>
      </c>
      <c r="Q9" s="57">
        <f t="shared" si="1"/>
        <v>0</v>
      </c>
      <c r="R9" s="45" t="str">
        <f t="shared" ref="R9:R49" si="2">IF(Q9&lt;=0.49,"BAJO",IF(Q9&lt;=0.79,"MEDIO","ALTO"))</f>
        <v>BAJO</v>
      </c>
    </row>
    <row r="10" spans="1:18" ht="55.2" x14ac:dyDescent="0.3">
      <c r="A10" s="91"/>
      <c r="B10" s="95"/>
      <c r="C10" s="100"/>
      <c r="D10" s="107"/>
      <c r="E10" s="99" t="s">
        <v>89</v>
      </c>
      <c r="F10" s="106">
        <f>AVERAGE(P10:P12)</f>
        <v>0.66666666666666663</v>
      </c>
      <c r="G10" s="99" t="s">
        <v>92</v>
      </c>
      <c r="H10" s="99">
        <v>6</v>
      </c>
      <c r="I10" s="99" t="s">
        <v>94</v>
      </c>
      <c r="J10" s="54" t="s">
        <v>95</v>
      </c>
      <c r="K10" s="55">
        <v>1</v>
      </c>
      <c r="L10" s="56">
        <v>1</v>
      </c>
      <c r="M10" s="56" t="s">
        <v>66</v>
      </c>
      <c r="N10" s="56" t="s">
        <v>66</v>
      </c>
      <c r="O10" s="56" t="s">
        <v>66</v>
      </c>
      <c r="P10" s="56">
        <f t="shared" si="0"/>
        <v>1</v>
      </c>
      <c r="Q10" s="57">
        <f t="shared" si="1"/>
        <v>1</v>
      </c>
      <c r="R10" s="45" t="str">
        <f t="shared" si="2"/>
        <v>ALTO</v>
      </c>
    </row>
    <row r="11" spans="1:18" ht="82.8" x14ac:dyDescent="0.3">
      <c r="A11" s="91"/>
      <c r="B11" s="95"/>
      <c r="C11" s="100"/>
      <c r="D11" s="107"/>
      <c r="E11" s="99"/>
      <c r="F11" s="107"/>
      <c r="G11" s="99"/>
      <c r="H11" s="99"/>
      <c r="I11" s="99"/>
      <c r="J11" s="54" t="s">
        <v>96</v>
      </c>
      <c r="K11" s="55">
        <v>1</v>
      </c>
      <c r="L11" s="56">
        <v>1</v>
      </c>
      <c r="M11" s="56" t="s">
        <v>66</v>
      </c>
      <c r="N11" s="56" t="s">
        <v>66</v>
      </c>
      <c r="O11" s="56" t="s">
        <v>66</v>
      </c>
      <c r="P11" s="56">
        <f t="shared" si="0"/>
        <v>1</v>
      </c>
      <c r="Q11" s="57">
        <f t="shared" si="1"/>
        <v>1</v>
      </c>
      <c r="R11" s="45" t="str">
        <f t="shared" si="2"/>
        <v>ALTO</v>
      </c>
    </row>
    <row r="12" spans="1:18" ht="27.6" x14ac:dyDescent="0.3">
      <c r="A12" s="91"/>
      <c r="B12" s="95"/>
      <c r="C12" s="100"/>
      <c r="D12" s="107"/>
      <c r="E12" s="99"/>
      <c r="F12" s="107"/>
      <c r="G12" s="99"/>
      <c r="H12" s="99"/>
      <c r="I12" s="99"/>
      <c r="J12" s="54" t="s">
        <v>97</v>
      </c>
      <c r="K12" s="55">
        <v>6</v>
      </c>
      <c r="L12" s="56" t="s">
        <v>66</v>
      </c>
      <c r="M12" s="56" t="s">
        <v>66</v>
      </c>
      <c r="N12" s="56" t="s">
        <v>66</v>
      </c>
      <c r="O12" s="56" t="s">
        <v>66</v>
      </c>
      <c r="P12" s="56">
        <f t="shared" si="0"/>
        <v>0</v>
      </c>
      <c r="Q12" s="57">
        <f t="shared" si="1"/>
        <v>0</v>
      </c>
      <c r="R12" s="45" t="str">
        <f t="shared" si="2"/>
        <v>BAJO</v>
      </c>
    </row>
    <row r="13" spans="1:18" ht="27.6" x14ac:dyDescent="0.3">
      <c r="A13" s="91"/>
      <c r="B13" s="95"/>
      <c r="C13" s="100"/>
      <c r="D13" s="107"/>
      <c r="E13" s="99" t="s">
        <v>90</v>
      </c>
      <c r="F13" s="106">
        <f>AVERAGE(Q13:Q15)</f>
        <v>1</v>
      </c>
      <c r="G13" s="99" t="s">
        <v>93</v>
      </c>
      <c r="H13" s="99">
        <v>6</v>
      </c>
      <c r="I13" s="99" t="s">
        <v>98</v>
      </c>
      <c r="J13" s="54" t="s">
        <v>99</v>
      </c>
      <c r="K13" s="55">
        <v>1</v>
      </c>
      <c r="L13" s="56">
        <v>1</v>
      </c>
      <c r="M13" s="56" t="s">
        <v>66</v>
      </c>
      <c r="N13" s="56" t="s">
        <v>66</v>
      </c>
      <c r="O13" s="56" t="s">
        <v>66</v>
      </c>
      <c r="P13" s="56">
        <f t="shared" si="0"/>
        <v>1</v>
      </c>
      <c r="Q13" s="57">
        <f t="shared" si="1"/>
        <v>1</v>
      </c>
      <c r="R13" s="45" t="str">
        <f t="shared" si="2"/>
        <v>ALTO</v>
      </c>
    </row>
    <row r="14" spans="1:18" ht="69" x14ac:dyDescent="0.3">
      <c r="A14" s="91"/>
      <c r="B14" s="95"/>
      <c r="C14" s="100"/>
      <c r="D14" s="107"/>
      <c r="E14" s="99"/>
      <c r="F14" s="107"/>
      <c r="G14" s="99"/>
      <c r="H14" s="99"/>
      <c r="I14" s="99"/>
      <c r="J14" s="54" t="s">
        <v>100</v>
      </c>
      <c r="K14" s="55">
        <v>1</v>
      </c>
      <c r="L14" s="56">
        <v>1</v>
      </c>
      <c r="M14" s="56" t="s">
        <v>66</v>
      </c>
      <c r="N14" s="56" t="s">
        <v>66</v>
      </c>
      <c r="O14" s="56" t="s">
        <v>66</v>
      </c>
      <c r="P14" s="56">
        <f t="shared" si="0"/>
        <v>1</v>
      </c>
      <c r="Q14" s="57">
        <f t="shared" si="1"/>
        <v>1</v>
      </c>
      <c r="R14" s="45" t="str">
        <f t="shared" si="2"/>
        <v>ALTO</v>
      </c>
    </row>
    <row r="15" spans="1:18" ht="45" customHeight="1" thickBot="1" x14ac:dyDescent="0.35">
      <c r="A15" s="92"/>
      <c r="B15" s="95"/>
      <c r="C15" s="100"/>
      <c r="D15" s="108"/>
      <c r="E15" s="99"/>
      <c r="F15" s="107"/>
      <c r="G15" s="99"/>
      <c r="H15" s="99"/>
      <c r="I15" s="99"/>
      <c r="J15" s="54" t="s">
        <v>101</v>
      </c>
      <c r="K15" s="55">
        <v>6</v>
      </c>
      <c r="L15" s="56">
        <v>2</v>
      </c>
      <c r="M15" s="56">
        <v>2</v>
      </c>
      <c r="N15" s="56">
        <v>2</v>
      </c>
      <c r="O15" s="56" t="s">
        <v>66</v>
      </c>
      <c r="P15" s="56">
        <f t="shared" si="0"/>
        <v>6</v>
      </c>
      <c r="Q15" s="57">
        <f t="shared" si="1"/>
        <v>1</v>
      </c>
      <c r="R15" s="45" t="str">
        <f t="shared" si="2"/>
        <v>ALTO</v>
      </c>
    </row>
    <row r="16" spans="1:18" ht="69.599999999999994" thickBot="1" x14ac:dyDescent="0.35">
      <c r="A16" s="90"/>
      <c r="B16" s="95" t="s">
        <v>66</v>
      </c>
      <c r="C16" s="95" t="s">
        <v>157</v>
      </c>
      <c r="D16" s="106">
        <f>AVERAGE(F16:F26)</f>
        <v>0</v>
      </c>
      <c r="E16" s="97" t="s">
        <v>105</v>
      </c>
      <c r="F16" s="106">
        <f>AVERAGE(Q16:Q18)</f>
        <v>0</v>
      </c>
      <c r="G16" s="97" t="s">
        <v>113</v>
      </c>
      <c r="H16" s="98">
        <v>4</v>
      </c>
      <c r="I16" s="97" t="s">
        <v>114</v>
      </c>
      <c r="J16" s="65" t="s">
        <v>164</v>
      </c>
      <c r="K16" s="49">
        <v>1</v>
      </c>
      <c r="L16" s="45"/>
      <c r="M16" s="45"/>
      <c r="N16" s="45"/>
      <c r="O16" s="45"/>
      <c r="P16" s="45">
        <f t="shared" ref="P16:P49" si="3">SUM(L16:O16)</f>
        <v>0</v>
      </c>
      <c r="Q16" s="46">
        <f t="shared" ref="Q16:Q49" si="4">P16/K16</f>
        <v>0</v>
      </c>
      <c r="R16" s="45" t="str">
        <f t="shared" si="2"/>
        <v>BAJO</v>
      </c>
    </row>
    <row r="17" spans="1:18" ht="41.4" x14ac:dyDescent="0.3">
      <c r="A17" s="91"/>
      <c r="B17" s="95"/>
      <c r="C17" s="95"/>
      <c r="D17" s="107"/>
      <c r="E17" s="97"/>
      <c r="F17" s="107"/>
      <c r="G17" s="97"/>
      <c r="H17" s="98"/>
      <c r="I17" s="97"/>
      <c r="J17" s="48" t="s">
        <v>115</v>
      </c>
      <c r="K17" s="49">
        <v>1</v>
      </c>
      <c r="L17" s="45"/>
      <c r="M17" s="45"/>
      <c r="N17" s="45"/>
      <c r="O17" s="45"/>
      <c r="P17" s="45">
        <f t="shared" si="3"/>
        <v>0</v>
      </c>
      <c r="Q17" s="46">
        <f t="shared" si="4"/>
        <v>0</v>
      </c>
      <c r="R17" s="45" t="str">
        <f t="shared" si="2"/>
        <v>BAJO</v>
      </c>
    </row>
    <row r="18" spans="1:18" ht="41.4" x14ac:dyDescent="0.3">
      <c r="A18" s="91"/>
      <c r="B18" s="95"/>
      <c r="C18" s="95"/>
      <c r="D18" s="107"/>
      <c r="E18" s="97"/>
      <c r="F18" s="108"/>
      <c r="G18" s="97"/>
      <c r="H18" s="98"/>
      <c r="I18" s="97"/>
      <c r="J18" s="48" t="s">
        <v>116</v>
      </c>
      <c r="K18" s="49">
        <v>4</v>
      </c>
      <c r="L18" s="45"/>
      <c r="M18" s="45"/>
      <c r="N18" s="45"/>
      <c r="O18" s="45"/>
      <c r="P18" s="45">
        <f t="shared" si="3"/>
        <v>0</v>
      </c>
      <c r="Q18" s="46">
        <f t="shared" si="4"/>
        <v>0</v>
      </c>
      <c r="R18" s="45" t="str">
        <f t="shared" si="2"/>
        <v>BAJO</v>
      </c>
    </row>
    <row r="19" spans="1:18" ht="41.4" x14ac:dyDescent="0.3">
      <c r="A19" s="91"/>
      <c r="B19" s="95"/>
      <c r="C19" s="95"/>
      <c r="D19" s="107"/>
      <c r="E19" s="98" t="s">
        <v>106</v>
      </c>
      <c r="F19" s="106">
        <f>AVERAGE(Q19:Q23)</f>
        <v>0</v>
      </c>
      <c r="G19" s="98" t="s">
        <v>117</v>
      </c>
      <c r="H19" s="98">
        <v>4</v>
      </c>
      <c r="I19" s="98" t="s">
        <v>118</v>
      </c>
      <c r="J19" s="58" t="s">
        <v>119</v>
      </c>
      <c r="K19" s="49">
        <v>1</v>
      </c>
      <c r="L19" s="59"/>
      <c r="M19" s="59"/>
      <c r="N19" s="59"/>
      <c r="O19" s="59"/>
      <c r="P19" s="59">
        <f t="shared" si="3"/>
        <v>0</v>
      </c>
      <c r="Q19" s="60">
        <f t="shared" si="4"/>
        <v>0</v>
      </c>
      <c r="R19" s="45" t="str">
        <f t="shared" si="2"/>
        <v>BAJO</v>
      </c>
    </row>
    <row r="20" spans="1:18" ht="27.6" x14ac:dyDescent="0.3">
      <c r="A20" s="91"/>
      <c r="B20" s="95"/>
      <c r="C20" s="95"/>
      <c r="D20" s="107"/>
      <c r="E20" s="98"/>
      <c r="F20" s="107"/>
      <c r="G20" s="98"/>
      <c r="H20" s="98"/>
      <c r="I20" s="98"/>
      <c r="J20" s="58" t="s">
        <v>120</v>
      </c>
      <c r="K20" s="49">
        <v>1</v>
      </c>
      <c r="L20" s="59"/>
      <c r="M20" s="59"/>
      <c r="N20" s="59"/>
      <c r="O20" s="59"/>
      <c r="P20" s="59">
        <f t="shared" si="3"/>
        <v>0</v>
      </c>
      <c r="Q20" s="60">
        <f t="shared" si="4"/>
        <v>0</v>
      </c>
      <c r="R20" s="45" t="str">
        <f t="shared" si="2"/>
        <v>BAJO</v>
      </c>
    </row>
    <row r="21" spans="1:18" ht="24.75" customHeight="1" thickBot="1" x14ac:dyDescent="0.35">
      <c r="A21" s="91"/>
      <c r="B21" s="95"/>
      <c r="C21" s="95"/>
      <c r="D21" s="107"/>
      <c r="E21" s="98"/>
      <c r="F21" s="107"/>
      <c r="G21" s="98"/>
      <c r="H21" s="98"/>
      <c r="I21" s="98"/>
      <c r="J21" s="64" t="s">
        <v>163</v>
      </c>
      <c r="K21" s="49">
        <v>1</v>
      </c>
      <c r="L21" s="59"/>
      <c r="M21" s="59"/>
      <c r="N21" s="59"/>
      <c r="O21" s="59"/>
      <c r="P21" s="59">
        <f t="shared" si="3"/>
        <v>0</v>
      </c>
      <c r="Q21" s="60">
        <f t="shared" si="4"/>
        <v>0</v>
      </c>
      <c r="R21" s="45" t="str">
        <f t="shared" si="2"/>
        <v>BAJO</v>
      </c>
    </row>
    <row r="22" spans="1:18" ht="24.75" customHeight="1" x14ac:dyDescent="0.3">
      <c r="A22" s="91"/>
      <c r="B22" s="95"/>
      <c r="C22" s="95"/>
      <c r="D22" s="107"/>
      <c r="E22" s="98"/>
      <c r="F22" s="107"/>
      <c r="G22" s="98"/>
      <c r="H22" s="98"/>
      <c r="I22" s="98"/>
      <c r="J22" s="58" t="s">
        <v>121</v>
      </c>
      <c r="K22" s="62">
        <v>1</v>
      </c>
      <c r="L22" s="59"/>
      <c r="M22" s="59"/>
      <c r="N22" s="59"/>
      <c r="O22" s="59"/>
      <c r="P22" s="59">
        <f t="shared" ref="P22" si="5">SUM(L22:O22)</f>
        <v>0</v>
      </c>
      <c r="Q22" s="60">
        <f t="shared" ref="Q22" si="6">P22/K22</f>
        <v>0</v>
      </c>
      <c r="R22" s="45" t="str">
        <f t="shared" ref="R22" si="7">IF(Q22&lt;=0.49,"BAJO",IF(Q22&lt;=0.79,"MEDIO","ALTO"))</f>
        <v>BAJO</v>
      </c>
    </row>
    <row r="23" spans="1:18" ht="27.6" x14ac:dyDescent="0.3">
      <c r="A23" s="91"/>
      <c r="B23" s="95"/>
      <c r="C23" s="95"/>
      <c r="D23" s="107"/>
      <c r="E23" s="98"/>
      <c r="F23" s="108"/>
      <c r="G23" s="98"/>
      <c r="H23" s="98"/>
      <c r="I23" s="98"/>
      <c r="J23" s="58" t="s">
        <v>122</v>
      </c>
      <c r="K23" s="49">
        <v>1</v>
      </c>
      <c r="L23" s="59"/>
      <c r="M23" s="59"/>
      <c r="N23" s="59"/>
      <c r="O23" s="59"/>
      <c r="P23" s="59">
        <f t="shared" si="3"/>
        <v>0</v>
      </c>
      <c r="Q23" s="60">
        <f t="shared" si="4"/>
        <v>0</v>
      </c>
      <c r="R23" s="45" t="str">
        <f t="shared" si="2"/>
        <v>BAJO</v>
      </c>
    </row>
    <row r="24" spans="1:18" ht="55.2" x14ac:dyDescent="0.3">
      <c r="A24" s="91"/>
      <c r="B24" s="95"/>
      <c r="C24" s="95"/>
      <c r="D24" s="107"/>
      <c r="E24" s="97" t="s">
        <v>107</v>
      </c>
      <c r="F24" s="106">
        <f>AVERAGE(Q24:Q26)</f>
        <v>0</v>
      </c>
      <c r="G24" s="97" t="s">
        <v>123</v>
      </c>
      <c r="H24" s="98">
        <v>4</v>
      </c>
      <c r="I24" s="97" t="s">
        <v>114</v>
      </c>
      <c r="J24" s="48" t="s">
        <v>124</v>
      </c>
      <c r="K24" s="49">
        <v>1</v>
      </c>
      <c r="L24" s="45"/>
      <c r="M24" s="45"/>
      <c r="N24" s="45"/>
      <c r="O24" s="45"/>
      <c r="P24" s="45">
        <f t="shared" si="3"/>
        <v>0</v>
      </c>
      <c r="Q24" s="46">
        <f t="shared" si="4"/>
        <v>0</v>
      </c>
      <c r="R24" s="45" t="str">
        <f t="shared" si="2"/>
        <v>BAJO</v>
      </c>
    </row>
    <row r="25" spans="1:18" ht="41.4" x14ac:dyDescent="0.3">
      <c r="A25" s="91"/>
      <c r="B25" s="95"/>
      <c r="C25" s="95"/>
      <c r="D25" s="107"/>
      <c r="E25" s="97"/>
      <c r="F25" s="107"/>
      <c r="G25" s="97"/>
      <c r="H25" s="98"/>
      <c r="I25" s="97"/>
      <c r="J25" s="48" t="s">
        <v>125</v>
      </c>
      <c r="K25" s="49">
        <v>1</v>
      </c>
      <c r="L25" s="45"/>
      <c r="M25" s="45"/>
      <c r="N25" s="45"/>
      <c r="O25" s="45"/>
      <c r="P25" s="45">
        <f t="shared" si="3"/>
        <v>0</v>
      </c>
      <c r="Q25" s="46">
        <f t="shared" si="4"/>
        <v>0</v>
      </c>
      <c r="R25" s="45" t="str">
        <f t="shared" si="2"/>
        <v>BAJO</v>
      </c>
    </row>
    <row r="26" spans="1:18" ht="41.4" x14ac:dyDescent="0.3">
      <c r="A26" s="92"/>
      <c r="B26" s="95"/>
      <c r="C26" s="95"/>
      <c r="D26" s="108"/>
      <c r="E26" s="97"/>
      <c r="F26" s="107"/>
      <c r="G26" s="97"/>
      <c r="H26" s="98"/>
      <c r="I26" s="97"/>
      <c r="J26" s="48" t="s">
        <v>126</v>
      </c>
      <c r="K26" s="49">
        <v>4</v>
      </c>
      <c r="L26" s="45"/>
      <c r="M26" s="45"/>
      <c r="N26" s="45"/>
      <c r="O26" s="45"/>
      <c r="P26" s="45">
        <f t="shared" si="3"/>
        <v>0</v>
      </c>
      <c r="Q26" s="46">
        <f t="shared" si="4"/>
        <v>0</v>
      </c>
      <c r="R26" s="45" t="str">
        <f t="shared" si="2"/>
        <v>BAJO</v>
      </c>
    </row>
    <row r="27" spans="1:18" ht="41.4" x14ac:dyDescent="0.3">
      <c r="A27" s="90"/>
      <c r="B27" s="93" t="s">
        <v>66</v>
      </c>
      <c r="C27" s="100" t="s">
        <v>158</v>
      </c>
      <c r="D27" s="106">
        <f>F27</f>
        <v>0.625</v>
      </c>
      <c r="E27" s="96" t="s">
        <v>108</v>
      </c>
      <c r="F27" s="106">
        <f>AVERAGE(Q27:Q34)</f>
        <v>0.625</v>
      </c>
      <c r="G27" s="96" t="s">
        <v>127</v>
      </c>
      <c r="H27" s="96">
        <v>2</v>
      </c>
      <c r="I27" s="96" t="s">
        <v>128</v>
      </c>
      <c r="J27" s="50" t="s">
        <v>129</v>
      </c>
      <c r="K27" s="51">
        <v>1</v>
      </c>
      <c r="L27" s="52">
        <v>1</v>
      </c>
      <c r="M27" s="52" t="s">
        <v>66</v>
      </c>
      <c r="N27" s="52" t="s">
        <v>66</v>
      </c>
      <c r="O27" s="52" t="s">
        <v>66</v>
      </c>
      <c r="P27" s="52">
        <f t="shared" si="3"/>
        <v>1</v>
      </c>
      <c r="Q27" s="53">
        <f t="shared" si="4"/>
        <v>1</v>
      </c>
      <c r="R27" s="45" t="str">
        <f t="shared" si="2"/>
        <v>ALTO</v>
      </c>
    </row>
    <row r="28" spans="1:18" ht="55.2" x14ac:dyDescent="0.3">
      <c r="A28" s="91"/>
      <c r="B28" s="94"/>
      <c r="C28" s="100"/>
      <c r="D28" s="107"/>
      <c r="E28" s="96"/>
      <c r="F28" s="107"/>
      <c r="G28" s="96"/>
      <c r="H28" s="96"/>
      <c r="I28" s="96"/>
      <c r="J28" s="50" t="s">
        <v>130</v>
      </c>
      <c r="K28" s="51">
        <v>1</v>
      </c>
      <c r="L28" s="52">
        <v>1</v>
      </c>
      <c r="M28" s="52" t="s">
        <v>66</v>
      </c>
      <c r="N28" s="52" t="s">
        <v>66</v>
      </c>
      <c r="O28" s="52" t="s">
        <v>66</v>
      </c>
      <c r="P28" s="52">
        <f t="shared" si="3"/>
        <v>1</v>
      </c>
      <c r="Q28" s="53">
        <f t="shared" si="4"/>
        <v>1</v>
      </c>
      <c r="R28" s="45" t="str">
        <f>IF(Q28&lt;=0.49,"BAJO",IF(Q28&lt;=0.79,"MEDIO","ALTO"))</f>
        <v>ALTO</v>
      </c>
    </row>
    <row r="29" spans="1:18" ht="36" customHeight="1" x14ac:dyDescent="0.3">
      <c r="A29" s="91"/>
      <c r="B29" s="94"/>
      <c r="C29" s="100"/>
      <c r="D29" s="107"/>
      <c r="E29" s="96"/>
      <c r="F29" s="107"/>
      <c r="G29" s="96"/>
      <c r="H29" s="96"/>
      <c r="I29" s="96"/>
      <c r="J29" s="50" t="s">
        <v>131</v>
      </c>
      <c r="K29" s="51">
        <v>2</v>
      </c>
      <c r="L29" s="52" t="s">
        <v>66</v>
      </c>
      <c r="M29" s="52">
        <v>1</v>
      </c>
      <c r="N29" s="52">
        <v>1</v>
      </c>
      <c r="O29" s="52" t="s">
        <v>66</v>
      </c>
      <c r="P29" s="52">
        <f t="shared" si="3"/>
        <v>2</v>
      </c>
      <c r="Q29" s="53">
        <f t="shared" si="4"/>
        <v>1</v>
      </c>
      <c r="R29" s="45" t="str">
        <f t="shared" si="2"/>
        <v>ALTO</v>
      </c>
    </row>
    <row r="30" spans="1:18" ht="41.4" x14ac:dyDescent="0.3">
      <c r="A30" s="91"/>
      <c r="B30" s="94"/>
      <c r="C30" s="100"/>
      <c r="D30" s="107"/>
      <c r="E30" s="96"/>
      <c r="F30" s="107"/>
      <c r="G30" s="96" t="s">
        <v>132</v>
      </c>
      <c r="H30" s="96">
        <v>1</v>
      </c>
      <c r="I30" s="96" t="s">
        <v>133</v>
      </c>
      <c r="J30" s="50" t="s">
        <v>134</v>
      </c>
      <c r="K30" s="51">
        <v>1</v>
      </c>
      <c r="L30" s="52">
        <v>1</v>
      </c>
      <c r="M30" s="52" t="s">
        <v>66</v>
      </c>
      <c r="N30" s="52" t="s">
        <v>66</v>
      </c>
      <c r="O30" s="52" t="s">
        <v>66</v>
      </c>
      <c r="P30" s="52">
        <f t="shared" si="3"/>
        <v>1</v>
      </c>
      <c r="Q30" s="53">
        <f t="shared" si="4"/>
        <v>1</v>
      </c>
      <c r="R30" s="45" t="str">
        <f t="shared" si="2"/>
        <v>ALTO</v>
      </c>
    </row>
    <row r="31" spans="1:18" ht="69" x14ac:dyDescent="0.3">
      <c r="A31" s="91"/>
      <c r="B31" s="94"/>
      <c r="C31" s="100"/>
      <c r="D31" s="107"/>
      <c r="E31" s="96"/>
      <c r="F31" s="107"/>
      <c r="G31" s="96"/>
      <c r="H31" s="96"/>
      <c r="I31" s="96"/>
      <c r="J31" s="50" t="s">
        <v>135</v>
      </c>
      <c r="K31" s="51">
        <v>2</v>
      </c>
      <c r="L31" s="52">
        <v>1</v>
      </c>
      <c r="M31" s="52">
        <v>1</v>
      </c>
      <c r="N31" s="52" t="s">
        <v>66</v>
      </c>
      <c r="O31" s="52" t="s">
        <v>66</v>
      </c>
      <c r="P31" s="52">
        <f t="shared" si="3"/>
        <v>2</v>
      </c>
      <c r="Q31" s="53">
        <f t="shared" si="4"/>
        <v>1</v>
      </c>
      <c r="R31" s="45" t="str">
        <f t="shared" si="2"/>
        <v>ALTO</v>
      </c>
    </row>
    <row r="32" spans="1:18" ht="55.2" x14ac:dyDescent="0.3">
      <c r="A32" s="91"/>
      <c r="B32" s="94"/>
      <c r="C32" s="100"/>
      <c r="D32" s="107"/>
      <c r="E32" s="96"/>
      <c r="F32" s="107"/>
      <c r="G32" s="96"/>
      <c r="H32" s="96"/>
      <c r="I32" s="96"/>
      <c r="J32" s="50" t="s">
        <v>136</v>
      </c>
      <c r="K32" s="51">
        <v>1</v>
      </c>
      <c r="L32" s="52"/>
      <c r="M32" s="52"/>
      <c r="N32" s="52"/>
      <c r="O32" s="52"/>
      <c r="P32" s="52">
        <f t="shared" si="3"/>
        <v>0</v>
      </c>
      <c r="Q32" s="53">
        <f t="shared" si="4"/>
        <v>0</v>
      </c>
      <c r="R32" s="45" t="str">
        <f t="shared" si="2"/>
        <v>BAJO</v>
      </c>
    </row>
    <row r="33" spans="1:18" ht="55.2" x14ac:dyDescent="0.3">
      <c r="A33" s="91"/>
      <c r="B33" s="94"/>
      <c r="C33" s="100"/>
      <c r="D33" s="107"/>
      <c r="E33" s="96"/>
      <c r="F33" s="107"/>
      <c r="G33" s="96"/>
      <c r="H33" s="96"/>
      <c r="I33" s="96"/>
      <c r="J33" s="50" t="s">
        <v>165</v>
      </c>
      <c r="K33" s="61">
        <v>1</v>
      </c>
      <c r="L33" s="52"/>
      <c r="M33" s="52"/>
      <c r="N33" s="52"/>
      <c r="O33" s="52"/>
      <c r="P33" s="52">
        <f t="shared" ref="P33" si="8">SUM(L33:O33)</f>
        <v>0</v>
      </c>
      <c r="Q33" s="53">
        <f t="shared" ref="Q33" si="9">P33/K33</f>
        <v>0</v>
      </c>
      <c r="R33" s="45" t="str">
        <f t="shared" ref="R33" si="10">IF(Q33&lt;=0.49,"BAJO",IF(Q33&lt;=0.79,"MEDIO","ALTO"))</f>
        <v>BAJO</v>
      </c>
    </row>
    <row r="34" spans="1:18" ht="41.4" x14ac:dyDescent="0.3">
      <c r="A34" s="92"/>
      <c r="B34" s="94"/>
      <c r="C34" s="100"/>
      <c r="D34" s="108"/>
      <c r="E34" s="96"/>
      <c r="F34" s="108"/>
      <c r="G34" s="96"/>
      <c r="H34" s="96"/>
      <c r="I34" s="96"/>
      <c r="J34" s="50" t="s">
        <v>137</v>
      </c>
      <c r="K34" s="51">
        <v>1</v>
      </c>
      <c r="L34" s="52"/>
      <c r="M34" s="52"/>
      <c r="N34" s="52"/>
      <c r="O34" s="52"/>
      <c r="P34" s="52">
        <f t="shared" si="3"/>
        <v>0</v>
      </c>
      <c r="Q34" s="53">
        <f t="shared" si="4"/>
        <v>0</v>
      </c>
      <c r="R34" s="45" t="str">
        <f t="shared" si="2"/>
        <v>BAJO</v>
      </c>
    </row>
    <row r="35" spans="1:18" ht="55.2" x14ac:dyDescent="0.3">
      <c r="A35" s="90"/>
      <c r="B35" s="95"/>
      <c r="C35" s="95" t="s">
        <v>159</v>
      </c>
      <c r="D35" s="106">
        <f>AVERAGE(F35:F43)</f>
        <v>0.5</v>
      </c>
      <c r="E35" s="97" t="s">
        <v>109</v>
      </c>
      <c r="F35" s="106">
        <f>AVERAGE(Q35:Q40)</f>
        <v>1</v>
      </c>
      <c r="G35" s="97" t="s">
        <v>138</v>
      </c>
      <c r="H35" s="98">
        <v>4</v>
      </c>
      <c r="I35" s="97" t="s">
        <v>139</v>
      </c>
      <c r="J35" s="48" t="s">
        <v>124</v>
      </c>
      <c r="K35" s="49">
        <v>1</v>
      </c>
      <c r="L35" s="45">
        <v>1</v>
      </c>
      <c r="M35" s="45" t="s">
        <v>66</v>
      </c>
      <c r="N35" s="45" t="s">
        <v>66</v>
      </c>
      <c r="O35" s="45" t="s">
        <v>66</v>
      </c>
      <c r="P35" s="45">
        <f t="shared" si="3"/>
        <v>1</v>
      </c>
      <c r="Q35" s="46">
        <f t="shared" si="4"/>
        <v>1</v>
      </c>
      <c r="R35" s="45" t="str">
        <f t="shared" si="2"/>
        <v>ALTO</v>
      </c>
    </row>
    <row r="36" spans="1:18" ht="41.4" x14ac:dyDescent="0.3">
      <c r="A36" s="91"/>
      <c r="B36" s="95"/>
      <c r="C36" s="95"/>
      <c r="D36" s="107"/>
      <c r="E36" s="97"/>
      <c r="F36" s="107"/>
      <c r="G36" s="97"/>
      <c r="H36" s="98"/>
      <c r="I36" s="97"/>
      <c r="J36" s="48" t="s">
        <v>125</v>
      </c>
      <c r="K36" s="49">
        <v>1</v>
      </c>
      <c r="L36" s="45">
        <v>1</v>
      </c>
      <c r="M36" s="45" t="s">
        <v>66</v>
      </c>
      <c r="N36" s="45" t="s">
        <v>66</v>
      </c>
      <c r="O36" s="45" t="s">
        <v>66</v>
      </c>
      <c r="P36" s="45">
        <f t="shared" si="3"/>
        <v>1</v>
      </c>
      <c r="Q36" s="46">
        <f t="shared" si="4"/>
        <v>1</v>
      </c>
      <c r="R36" s="45" t="str">
        <f t="shared" si="2"/>
        <v>ALTO</v>
      </c>
    </row>
    <row r="37" spans="1:18" ht="27.6" x14ac:dyDescent="0.3">
      <c r="A37" s="91"/>
      <c r="B37" s="95"/>
      <c r="C37" s="95"/>
      <c r="D37" s="107"/>
      <c r="E37" s="97"/>
      <c r="F37" s="107"/>
      <c r="G37" s="97"/>
      <c r="H37" s="98"/>
      <c r="I37" s="97"/>
      <c r="J37" s="48" t="s">
        <v>140</v>
      </c>
      <c r="K37" s="49">
        <v>4</v>
      </c>
      <c r="L37" s="45">
        <v>1</v>
      </c>
      <c r="M37" s="45">
        <v>2</v>
      </c>
      <c r="N37" s="45">
        <v>1</v>
      </c>
      <c r="O37" s="45" t="s">
        <v>66</v>
      </c>
      <c r="P37" s="45">
        <f t="shared" si="3"/>
        <v>4</v>
      </c>
      <c r="Q37" s="46">
        <f t="shared" si="4"/>
        <v>1</v>
      </c>
      <c r="R37" s="45" t="str">
        <f t="shared" si="2"/>
        <v>ALTO</v>
      </c>
    </row>
    <row r="38" spans="1:18" ht="41.4" x14ac:dyDescent="0.3">
      <c r="A38" s="91"/>
      <c r="B38" s="95"/>
      <c r="C38" s="95"/>
      <c r="D38" s="107"/>
      <c r="E38" s="97"/>
      <c r="F38" s="107"/>
      <c r="G38" s="97" t="s">
        <v>141</v>
      </c>
      <c r="H38" s="98">
        <v>12</v>
      </c>
      <c r="I38" s="97" t="s">
        <v>142</v>
      </c>
      <c r="J38" s="48" t="s">
        <v>129</v>
      </c>
      <c r="K38" s="49">
        <v>1</v>
      </c>
      <c r="L38" s="45">
        <v>1</v>
      </c>
      <c r="M38" s="45" t="s">
        <v>66</v>
      </c>
      <c r="N38" s="45" t="s">
        <v>66</v>
      </c>
      <c r="O38" s="45" t="s">
        <v>66</v>
      </c>
      <c r="P38" s="45">
        <f t="shared" si="3"/>
        <v>1</v>
      </c>
      <c r="Q38" s="46">
        <f t="shared" si="4"/>
        <v>1</v>
      </c>
      <c r="R38" s="45" t="str">
        <f t="shared" si="2"/>
        <v>ALTO</v>
      </c>
    </row>
    <row r="39" spans="1:18" ht="55.2" x14ac:dyDescent="0.3">
      <c r="A39" s="91"/>
      <c r="B39" s="95"/>
      <c r="C39" s="95"/>
      <c r="D39" s="107"/>
      <c r="E39" s="97"/>
      <c r="F39" s="107"/>
      <c r="G39" s="97"/>
      <c r="H39" s="98"/>
      <c r="I39" s="97"/>
      <c r="J39" s="48" t="s">
        <v>130</v>
      </c>
      <c r="K39" s="49">
        <v>1</v>
      </c>
      <c r="L39" s="45">
        <v>1</v>
      </c>
      <c r="M39" s="45" t="s">
        <v>66</v>
      </c>
      <c r="N39" s="45" t="s">
        <v>66</v>
      </c>
      <c r="O39" s="45" t="s">
        <v>66</v>
      </c>
      <c r="P39" s="45">
        <f t="shared" si="3"/>
        <v>1</v>
      </c>
      <c r="Q39" s="46">
        <f t="shared" si="4"/>
        <v>1</v>
      </c>
      <c r="R39" s="45" t="str">
        <f t="shared" si="2"/>
        <v>ALTO</v>
      </c>
    </row>
    <row r="40" spans="1:18" ht="44.25" customHeight="1" x14ac:dyDescent="0.3">
      <c r="A40" s="91"/>
      <c r="B40" s="95"/>
      <c r="C40" s="95"/>
      <c r="D40" s="107"/>
      <c r="E40" s="97"/>
      <c r="F40" s="107"/>
      <c r="G40" s="97"/>
      <c r="H40" s="98"/>
      <c r="I40" s="97"/>
      <c r="J40" s="48" t="s">
        <v>131</v>
      </c>
      <c r="K40" s="49">
        <v>12</v>
      </c>
      <c r="L40" s="45">
        <v>2</v>
      </c>
      <c r="M40" s="45">
        <v>5</v>
      </c>
      <c r="N40" s="45">
        <v>5</v>
      </c>
      <c r="O40" s="45" t="s">
        <v>66</v>
      </c>
      <c r="P40" s="45">
        <f t="shared" si="3"/>
        <v>12</v>
      </c>
      <c r="Q40" s="46">
        <f t="shared" si="4"/>
        <v>1</v>
      </c>
      <c r="R40" s="45" t="str">
        <f t="shared" si="2"/>
        <v>ALTO</v>
      </c>
    </row>
    <row r="41" spans="1:18" ht="41.4" x14ac:dyDescent="0.3">
      <c r="A41" s="91"/>
      <c r="B41" s="95"/>
      <c r="C41" s="95"/>
      <c r="D41" s="107"/>
      <c r="E41" s="97" t="s">
        <v>110</v>
      </c>
      <c r="F41" s="106">
        <f>AVERAGE(Q41:Q43)</f>
        <v>0</v>
      </c>
      <c r="G41" s="97" t="s">
        <v>143</v>
      </c>
      <c r="H41" s="98">
        <v>2</v>
      </c>
      <c r="I41" s="97" t="s">
        <v>144</v>
      </c>
      <c r="J41" s="48" t="s">
        <v>145</v>
      </c>
      <c r="K41" s="49">
        <v>1</v>
      </c>
      <c r="L41" s="45"/>
      <c r="M41" s="45"/>
      <c r="N41" s="45"/>
      <c r="O41" s="45"/>
      <c r="P41" s="45">
        <f t="shared" si="3"/>
        <v>0</v>
      </c>
      <c r="Q41" s="46">
        <f t="shared" si="4"/>
        <v>0</v>
      </c>
      <c r="R41" s="45" t="str">
        <f t="shared" si="2"/>
        <v>BAJO</v>
      </c>
    </row>
    <row r="42" spans="1:18" ht="49.95" customHeight="1" x14ac:dyDescent="0.3">
      <c r="A42" s="91"/>
      <c r="B42" s="95"/>
      <c r="C42" s="95"/>
      <c r="D42" s="107"/>
      <c r="E42" s="97"/>
      <c r="F42" s="107"/>
      <c r="G42" s="97"/>
      <c r="H42" s="98"/>
      <c r="I42" s="97"/>
      <c r="J42" s="48" t="s">
        <v>146</v>
      </c>
      <c r="K42" s="49">
        <v>1</v>
      </c>
      <c r="L42" s="45"/>
      <c r="M42" s="45"/>
      <c r="N42" s="45"/>
      <c r="O42" s="45"/>
      <c r="P42" s="45">
        <f t="shared" si="3"/>
        <v>0</v>
      </c>
      <c r="Q42" s="46">
        <f t="shared" si="4"/>
        <v>0</v>
      </c>
      <c r="R42" s="45" t="str">
        <f t="shared" si="2"/>
        <v>BAJO</v>
      </c>
    </row>
    <row r="43" spans="1:18" ht="49.95" customHeight="1" x14ac:dyDescent="0.3">
      <c r="A43" s="92"/>
      <c r="B43" s="95"/>
      <c r="C43" s="95"/>
      <c r="D43" s="108"/>
      <c r="E43" s="97"/>
      <c r="F43" s="107"/>
      <c r="G43" s="97"/>
      <c r="H43" s="98"/>
      <c r="I43" s="97"/>
      <c r="J43" s="48" t="s">
        <v>147</v>
      </c>
      <c r="K43" s="49">
        <v>2</v>
      </c>
      <c r="L43" s="45"/>
      <c r="M43" s="45"/>
      <c r="N43" s="45"/>
      <c r="O43" s="45"/>
      <c r="P43" s="45">
        <f t="shared" si="3"/>
        <v>0</v>
      </c>
      <c r="Q43" s="46">
        <f t="shared" si="4"/>
        <v>0</v>
      </c>
      <c r="R43" s="45" t="str">
        <f t="shared" si="2"/>
        <v>BAJO</v>
      </c>
    </row>
    <row r="44" spans="1:18" ht="41.4" x14ac:dyDescent="0.3">
      <c r="A44" s="90"/>
      <c r="B44" s="95" t="s">
        <v>66</v>
      </c>
      <c r="C44" s="100" t="s">
        <v>104</v>
      </c>
      <c r="D44" s="106">
        <f>AVERAGE(F44:F49)</f>
        <v>0.5</v>
      </c>
      <c r="E44" s="96" t="s">
        <v>111</v>
      </c>
      <c r="F44" s="106">
        <f>AVERAGE(Q44:Q46)</f>
        <v>0</v>
      </c>
      <c r="G44" s="96" t="s">
        <v>148</v>
      </c>
      <c r="H44" s="96">
        <v>12</v>
      </c>
      <c r="I44" s="96" t="s">
        <v>149</v>
      </c>
      <c r="J44" s="50" t="s">
        <v>150</v>
      </c>
      <c r="K44" s="51">
        <v>1</v>
      </c>
      <c r="L44" s="52"/>
      <c r="M44" s="52"/>
      <c r="N44" s="52"/>
      <c r="O44" s="52"/>
      <c r="P44" s="52">
        <f t="shared" si="3"/>
        <v>0</v>
      </c>
      <c r="Q44" s="53">
        <f t="shared" si="4"/>
        <v>0</v>
      </c>
      <c r="R44" s="45" t="str">
        <f t="shared" si="2"/>
        <v>BAJO</v>
      </c>
    </row>
    <row r="45" spans="1:18" ht="55.2" x14ac:dyDescent="0.3">
      <c r="A45" s="91"/>
      <c r="B45" s="95"/>
      <c r="C45" s="100"/>
      <c r="D45" s="107"/>
      <c r="E45" s="96"/>
      <c r="F45" s="107"/>
      <c r="G45" s="96"/>
      <c r="H45" s="96"/>
      <c r="I45" s="96"/>
      <c r="J45" s="50" t="s">
        <v>151</v>
      </c>
      <c r="K45" s="51">
        <v>1</v>
      </c>
      <c r="L45" s="52"/>
      <c r="M45" s="52"/>
      <c r="N45" s="52"/>
      <c r="O45" s="52"/>
      <c r="P45" s="52">
        <f t="shared" si="3"/>
        <v>0</v>
      </c>
      <c r="Q45" s="53">
        <f t="shared" si="4"/>
        <v>0</v>
      </c>
      <c r="R45" s="45" t="str">
        <f t="shared" si="2"/>
        <v>BAJO</v>
      </c>
    </row>
    <row r="46" spans="1:18" ht="27.6" x14ac:dyDescent="0.3">
      <c r="A46" s="91"/>
      <c r="B46" s="95"/>
      <c r="C46" s="100"/>
      <c r="D46" s="107"/>
      <c r="E46" s="96"/>
      <c r="F46" s="107"/>
      <c r="G46" s="96"/>
      <c r="H46" s="96"/>
      <c r="I46" s="96"/>
      <c r="J46" s="50" t="s">
        <v>152</v>
      </c>
      <c r="K46" s="51">
        <v>12</v>
      </c>
      <c r="L46" s="52"/>
      <c r="M46" s="52"/>
      <c r="N46" s="52"/>
      <c r="O46" s="52"/>
      <c r="P46" s="52">
        <f t="shared" si="3"/>
        <v>0</v>
      </c>
      <c r="Q46" s="53">
        <f t="shared" si="4"/>
        <v>0</v>
      </c>
      <c r="R46" s="45" t="str">
        <f t="shared" si="2"/>
        <v>BAJO</v>
      </c>
    </row>
    <row r="47" spans="1:18" ht="41.4" x14ac:dyDescent="0.3">
      <c r="A47" s="91"/>
      <c r="B47" s="95"/>
      <c r="C47" s="100"/>
      <c r="D47" s="107"/>
      <c r="E47" s="96" t="s">
        <v>112</v>
      </c>
      <c r="F47" s="106">
        <f>AVERAGE(Q47:Q49)</f>
        <v>1</v>
      </c>
      <c r="G47" s="96" t="s">
        <v>153</v>
      </c>
      <c r="H47" s="96">
        <v>6</v>
      </c>
      <c r="I47" s="96" t="s">
        <v>144</v>
      </c>
      <c r="J47" s="50" t="s">
        <v>145</v>
      </c>
      <c r="K47" s="51">
        <v>1</v>
      </c>
      <c r="L47" s="52">
        <v>1</v>
      </c>
      <c r="M47" s="52" t="s">
        <v>66</v>
      </c>
      <c r="N47" s="52" t="s">
        <v>66</v>
      </c>
      <c r="O47" s="52" t="s">
        <v>66</v>
      </c>
      <c r="P47" s="52">
        <f t="shared" si="3"/>
        <v>1</v>
      </c>
      <c r="Q47" s="53">
        <f t="shared" si="4"/>
        <v>1</v>
      </c>
      <c r="R47" s="45" t="str">
        <f t="shared" si="2"/>
        <v>ALTO</v>
      </c>
    </row>
    <row r="48" spans="1:18" ht="41.4" x14ac:dyDescent="0.3">
      <c r="A48" s="91"/>
      <c r="B48" s="95"/>
      <c r="C48" s="100"/>
      <c r="D48" s="107"/>
      <c r="E48" s="96"/>
      <c r="F48" s="107"/>
      <c r="G48" s="96"/>
      <c r="H48" s="96"/>
      <c r="I48" s="96"/>
      <c r="J48" s="50" t="s">
        <v>146</v>
      </c>
      <c r="K48" s="51">
        <v>1</v>
      </c>
      <c r="L48" s="52">
        <v>1</v>
      </c>
      <c r="M48" s="52" t="s">
        <v>66</v>
      </c>
      <c r="N48" s="52" t="s">
        <v>66</v>
      </c>
      <c r="O48" s="52" t="s">
        <v>66</v>
      </c>
      <c r="P48" s="52">
        <f t="shared" si="3"/>
        <v>1</v>
      </c>
      <c r="Q48" s="53">
        <f t="shared" si="4"/>
        <v>1</v>
      </c>
      <c r="R48" s="45" t="str">
        <f t="shared" si="2"/>
        <v>ALTO</v>
      </c>
    </row>
    <row r="49" spans="1:18" x14ac:dyDescent="0.3">
      <c r="A49" s="92"/>
      <c r="B49" s="95"/>
      <c r="C49" s="100"/>
      <c r="D49" s="107"/>
      <c r="E49" s="96"/>
      <c r="F49" s="107"/>
      <c r="G49" s="96"/>
      <c r="H49" s="96"/>
      <c r="I49" s="96"/>
      <c r="J49" s="50" t="s">
        <v>147</v>
      </c>
      <c r="K49" s="51">
        <v>6</v>
      </c>
      <c r="L49" s="52">
        <v>2</v>
      </c>
      <c r="M49" s="52">
        <v>2</v>
      </c>
      <c r="N49" s="52">
        <v>2</v>
      </c>
      <c r="O49" s="52" t="s">
        <v>66</v>
      </c>
      <c r="P49" s="52">
        <f t="shared" si="3"/>
        <v>6</v>
      </c>
      <c r="Q49" s="53">
        <f t="shared" si="4"/>
        <v>1</v>
      </c>
      <c r="R49" s="45" t="str">
        <f t="shared" si="2"/>
        <v>ALTO</v>
      </c>
    </row>
    <row r="50" spans="1:18" x14ac:dyDescent="0.3">
      <c r="D50" s="112"/>
    </row>
  </sheetData>
  <mergeCells count="99">
    <mergeCell ref="I5:I6"/>
    <mergeCell ref="J5:J6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K5:K6"/>
    <mergeCell ref="L5:O5"/>
    <mergeCell ref="G5:G6"/>
    <mergeCell ref="H5:H6"/>
    <mergeCell ref="C7:C15"/>
    <mergeCell ref="D7:D15"/>
    <mergeCell ref="E7:E9"/>
    <mergeCell ref="E10:E12"/>
    <mergeCell ref="E13:E15"/>
    <mergeCell ref="F7:F9"/>
    <mergeCell ref="F10:F12"/>
    <mergeCell ref="F13:F15"/>
    <mergeCell ref="G7:G9"/>
    <mergeCell ref="G10:G12"/>
    <mergeCell ref="G13:G15"/>
    <mergeCell ref="H7:H9"/>
    <mergeCell ref="H10:H12"/>
    <mergeCell ref="H13:H15"/>
    <mergeCell ref="I7:I9"/>
    <mergeCell ref="I10:I12"/>
    <mergeCell ref="I13:I15"/>
    <mergeCell ref="C44:C49"/>
    <mergeCell ref="E16:E18"/>
    <mergeCell ref="E19:E23"/>
    <mergeCell ref="E24:E26"/>
    <mergeCell ref="E27:E34"/>
    <mergeCell ref="E35:E40"/>
    <mergeCell ref="E41:E43"/>
    <mergeCell ref="E44:E46"/>
    <mergeCell ref="E47:E49"/>
    <mergeCell ref="D27:D34"/>
    <mergeCell ref="D44:D49"/>
    <mergeCell ref="C16:C26"/>
    <mergeCell ref="C27:C34"/>
    <mergeCell ref="C35:C43"/>
    <mergeCell ref="G16:G18"/>
    <mergeCell ref="H16:H18"/>
    <mergeCell ref="I16:I18"/>
    <mergeCell ref="G19:G23"/>
    <mergeCell ref="H19:H23"/>
    <mergeCell ref="I19:I23"/>
    <mergeCell ref="G24:G26"/>
    <mergeCell ref="H24:H26"/>
    <mergeCell ref="I24:I26"/>
    <mergeCell ref="G27:G29"/>
    <mergeCell ref="H27:H29"/>
    <mergeCell ref="I27:I29"/>
    <mergeCell ref="G30:G34"/>
    <mergeCell ref="H30:H34"/>
    <mergeCell ref="I30:I34"/>
    <mergeCell ref="G44:G46"/>
    <mergeCell ref="H44:H46"/>
    <mergeCell ref="I44:I46"/>
    <mergeCell ref="G35:G37"/>
    <mergeCell ref="H35:H37"/>
    <mergeCell ref="I35:I37"/>
    <mergeCell ref="G38:G40"/>
    <mergeCell ref="H38:H40"/>
    <mergeCell ref="I38:I40"/>
    <mergeCell ref="G47:G49"/>
    <mergeCell ref="H47:H49"/>
    <mergeCell ref="I47:I49"/>
    <mergeCell ref="D35:D43"/>
    <mergeCell ref="F16:F18"/>
    <mergeCell ref="F19:F23"/>
    <mergeCell ref="F24:F26"/>
    <mergeCell ref="D16:D26"/>
    <mergeCell ref="F44:F46"/>
    <mergeCell ref="F47:F49"/>
    <mergeCell ref="F27:F34"/>
    <mergeCell ref="F35:F40"/>
    <mergeCell ref="F41:F43"/>
    <mergeCell ref="G41:G43"/>
    <mergeCell ref="H41:H43"/>
    <mergeCell ref="I41:I43"/>
    <mergeCell ref="A44:A49"/>
    <mergeCell ref="A7:A15"/>
    <mergeCell ref="A16:A26"/>
    <mergeCell ref="A27:A34"/>
    <mergeCell ref="B27:B34"/>
    <mergeCell ref="B35:B43"/>
    <mergeCell ref="A35:A43"/>
    <mergeCell ref="B44:B49"/>
    <mergeCell ref="B16:B26"/>
    <mergeCell ref="B7:B15"/>
  </mergeCells>
  <conditionalFormatting sqref="R7:R49">
    <cfRule type="expression" dxfId="140" priority="100">
      <formula>$R7="ALTO"</formula>
    </cfRule>
  </conditionalFormatting>
  <conditionalFormatting sqref="R7:R49">
    <cfRule type="expression" dxfId="139" priority="97">
      <formula>$R7="BAJO"</formula>
    </cfRule>
    <cfRule type="expression" dxfId="138" priority="99">
      <formula>$R7="MEDIO"</formula>
    </cfRule>
  </conditionalFormatting>
  <conditionalFormatting sqref="S7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expression" dxfId="125" priority="81">
      <formula>$R16="ALTO"</formula>
    </cfRule>
  </conditionalFormatting>
  <conditionalFormatting sqref="F16">
    <cfRule type="expression" dxfId="124" priority="79">
      <formula>$R16="BAJO"</formula>
    </cfRule>
    <cfRule type="expression" dxfId="123" priority="80">
      <formula>$R16="MEDIO"</formula>
    </cfRule>
  </conditionalFormatting>
  <conditionalFormatting sqref="F19">
    <cfRule type="expression" dxfId="122" priority="78">
      <formula>$R19="ALTO"</formula>
    </cfRule>
  </conditionalFormatting>
  <conditionalFormatting sqref="F19">
    <cfRule type="expression" dxfId="121" priority="76">
      <formula>$R19="BAJO"</formula>
    </cfRule>
    <cfRule type="expression" dxfId="120" priority="77">
      <formula>$R19="MEDIO"</formula>
    </cfRule>
  </conditionalFormatting>
  <conditionalFormatting sqref="F24">
    <cfRule type="expression" dxfId="119" priority="75">
      <formula>$R24="ALTO"</formula>
    </cfRule>
  </conditionalFormatting>
  <conditionalFormatting sqref="F24">
    <cfRule type="expression" dxfId="118" priority="73">
      <formula>$R24="BAJO"</formula>
    </cfRule>
    <cfRule type="expression" dxfId="117" priority="74">
      <formula>$R24="MEDIO"</formula>
    </cfRule>
  </conditionalFormatting>
  <conditionalFormatting sqref="F27">
    <cfRule type="expression" dxfId="95" priority="39">
      <formula>$F27&gt;0.8</formula>
    </cfRule>
  </conditionalFormatting>
  <conditionalFormatting sqref="F27">
    <cfRule type="expression" dxfId="94" priority="37">
      <formula>$F27&lt;=0.49</formula>
    </cfRule>
    <cfRule type="expression" dxfId="93" priority="38">
      <formula>$F27&lt;=0.79</formula>
    </cfRule>
  </conditionalFormatting>
  <conditionalFormatting sqref="D27">
    <cfRule type="expression" dxfId="90" priority="36">
      <formula>$D27&gt;0.8</formula>
    </cfRule>
  </conditionalFormatting>
  <conditionalFormatting sqref="D27">
    <cfRule type="expression" dxfId="92" priority="34">
      <formula>$D27&lt;=0.49</formula>
    </cfRule>
    <cfRule type="expression" dxfId="91" priority="35">
      <formula>$D27&lt;=0.79</formula>
    </cfRule>
  </conditionalFormatting>
  <conditionalFormatting sqref="D16">
    <cfRule type="expression" dxfId="35" priority="33">
      <formula>$D16&gt;0.8</formula>
    </cfRule>
  </conditionalFormatting>
  <conditionalFormatting sqref="D16">
    <cfRule type="expression" dxfId="34" priority="31">
      <formula>$D16&lt;=0.49</formula>
    </cfRule>
    <cfRule type="expression" dxfId="33" priority="32">
      <formula>$D16&lt;=0.79</formula>
    </cfRule>
  </conditionalFormatting>
  <conditionalFormatting sqref="F7">
    <cfRule type="expression" dxfId="32" priority="30">
      <formula>$F7&gt;0.8</formula>
    </cfRule>
  </conditionalFormatting>
  <conditionalFormatting sqref="F7">
    <cfRule type="expression" dxfId="31" priority="28">
      <formula>$F7&lt;=0.49</formula>
    </cfRule>
    <cfRule type="expression" dxfId="30" priority="29">
      <formula>$F7&lt;=0.79</formula>
    </cfRule>
  </conditionalFormatting>
  <conditionalFormatting sqref="F10">
    <cfRule type="expression" dxfId="29" priority="27">
      <formula>$F10&gt;0.8</formula>
    </cfRule>
  </conditionalFormatting>
  <conditionalFormatting sqref="F10">
    <cfRule type="expression" dxfId="28" priority="25">
      <formula>$F10&lt;=0.49</formula>
    </cfRule>
    <cfRule type="expression" dxfId="27" priority="26">
      <formula>$F10&lt;=0.79</formula>
    </cfRule>
  </conditionalFormatting>
  <conditionalFormatting sqref="F13">
    <cfRule type="expression" dxfId="26" priority="24">
      <formula>$F13&gt;0.8</formula>
    </cfRule>
  </conditionalFormatting>
  <conditionalFormatting sqref="F13">
    <cfRule type="expression" dxfId="25" priority="22">
      <formula>$F13&lt;=0.49</formula>
    </cfRule>
    <cfRule type="expression" dxfId="24" priority="23">
      <formula>$F13&lt;=0.79</formula>
    </cfRule>
  </conditionalFormatting>
  <conditionalFormatting sqref="D7">
    <cfRule type="expression" dxfId="23" priority="21">
      <formula>$D7&gt;0.8</formula>
    </cfRule>
  </conditionalFormatting>
  <conditionalFormatting sqref="D7">
    <cfRule type="expression" dxfId="22" priority="19">
      <formula>$D7&lt;=0.49</formula>
    </cfRule>
    <cfRule type="expression" dxfId="21" priority="20">
      <formula>$D7&lt;=0.79</formula>
    </cfRule>
  </conditionalFormatting>
  <conditionalFormatting sqref="D35">
    <cfRule type="expression" dxfId="20" priority="18">
      <formula>$D35&gt;0.8</formula>
    </cfRule>
  </conditionalFormatting>
  <conditionalFormatting sqref="D35">
    <cfRule type="expression" dxfId="19" priority="16">
      <formula>$D35&lt;=0.49</formula>
    </cfRule>
    <cfRule type="expression" dxfId="18" priority="17">
      <formula>$D35&lt;=0.79</formula>
    </cfRule>
  </conditionalFormatting>
  <conditionalFormatting sqref="F35">
    <cfRule type="expression" dxfId="17" priority="15">
      <formula>$F35&gt;0.8</formula>
    </cfRule>
  </conditionalFormatting>
  <conditionalFormatting sqref="F35">
    <cfRule type="expression" dxfId="16" priority="13">
      <formula>$F35&lt;=0.49</formula>
    </cfRule>
    <cfRule type="expression" dxfId="15" priority="14">
      <formula>$F35&lt;=0.79</formula>
    </cfRule>
  </conditionalFormatting>
  <conditionalFormatting sqref="F41">
    <cfRule type="expression" dxfId="14" priority="12">
      <formula>$F41&gt;0.8</formula>
    </cfRule>
  </conditionalFormatting>
  <conditionalFormatting sqref="F41">
    <cfRule type="expression" dxfId="13" priority="10">
      <formula>$F41&lt;=0.49</formula>
    </cfRule>
    <cfRule type="expression" dxfId="12" priority="11">
      <formula>$F41&lt;=0.79</formula>
    </cfRule>
  </conditionalFormatting>
  <conditionalFormatting sqref="D44">
    <cfRule type="expression" dxfId="8" priority="9">
      <formula>$D44&gt;0.8</formula>
    </cfRule>
  </conditionalFormatting>
  <conditionalFormatting sqref="D44">
    <cfRule type="expression" dxfId="7" priority="7">
      <formula>$D44&lt;=0.49</formula>
    </cfRule>
    <cfRule type="expression" dxfId="6" priority="8">
      <formula>$D44&lt;=0.79</formula>
    </cfRule>
  </conditionalFormatting>
  <conditionalFormatting sqref="F44">
    <cfRule type="expression" dxfId="5" priority="6">
      <formula>$F44&gt;0.8</formula>
    </cfRule>
  </conditionalFormatting>
  <conditionalFormatting sqref="F44">
    <cfRule type="expression" dxfId="4" priority="4">
      <formula>$F44&lt;=0.49</formula>
    </cfRule>
    <cfRule type="expression" dxfId="3" priority="5">
      <formula>$F44&lt;=0.79</formula>
    </cfRule>
  </conditionalFormatting>
  <conditionalFormatting sqref="F47">
    <cfRule type="expression" dxfId="2" priority="3">
      <formula>$F47&gt;0.8</formula>
    </cfRule>
  </conditionalFormatting>
  <conditionalFormatting sqref="F47">
    <cfRule type="expression" dxfId="1" priority="1">
      <formula>$F47&lt;=0.49</formula>
    </cfRule>
    <cfRule type="expression" dxfId="0" priority="2">
      <formula>$F47&lt;=0.79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verticalDpi="0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Andres Rodriguez</cp:lastModifiedBy>
  <cp:lastPrinted>2017-04-25T16:34:22Z</cp:lastPrinted>
  <dcterms:created xsi:type="dcterms:W3CDTF">2014-12-15T02:17:22Z</dcterms:created>
  <dcterms:modified xsi:type="dcterms:W3CDTF">2019-11-07T20:25:47Z</dcterms:modified>
</cp:coreProperties>
</file>