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\Google Drive\SIGAM - CAR\AGENDAS AMBIENTALES\SABANA CENTRO\NEMOCON\"/>
    </mc:Choice>
  </mc:AlternateContent>
  <xr:revisionPtr revIDLastSave="0" documentId="8_{1A26C35C-08CE-4620-A93D-599E3A508D24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M.Seguimient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8" i="5" l="1"/>
  <c r="Q28" i="5" s="1"/>
  <c r="S28" i="5" s="1"/>
  <c r="P42" i="5" l="1"/>
  <c r="Q42" i="5" s="1"/>
  <c r="P41" i="5"/>
  <c r="Q41" i="5" s="1"/>
  <c r="S41" i="5" s="1"/>
  <c r="P40" i="5"/>
  <c r="Q40" i="5" s="1"/>
  <c r="P39" i="5"/>
  <c r="Q39" i="5" s="1"/>
  <c r="P38" i="5"/>
  <c r="Q38" i="5" s="1"/>
  <c r="S38" i="5" s="1"/>
  <c r="P37" i="5"/>
  <c r="Q37" i="5" s="1"/>
  <c r="S37" i="5" s="1"/>
  <c r="P36" i="5"/>
  <c r="Q36" i="5" s="1"/>
  <c r="F36" i="5" s="1"/>
  <c r="P35" i="5"/>
  <c r="Q35" i="5" s="1"/>
  <c r="S35" i="5" s="1"/>
  <c r="P34" i="5"/>
  <c r="Q34" i="5" s="1"/>
  <c r="S34" i="5" s="1"/>
  <c r="P33" i="5"/>
  <c r="Q33" i="5" s="1"/>
  <c r="P32" i="5"/>
  <c r="Q32" i="5" s="1"/>
  <c r="S32" i="5" s="1"/>
  <c r="P31" i="5"/>
  <c r="Q31" i="5" s="1"/>
  <c r="P30" i="5"/>
  <c r="Q30" i="5" s="1"/>
  <c r="P29" i="5"/>
  <c r="Q29" i="5" s="1"/>
  <c r="S29" i="5" s="1"/>
  <c r="P27" i="5"/>
  <c r="Q27" i="5" s="1"/>
  <c r="P26" i="5"/>
  <c r="Q26" i="5" s="1"/>
  <c r="P25" i="5"/>
  <c r="Q25" i="5" s="1"/>
  <c r="S25" i="5" s="1"/>
  <c r="P24" i="5"/>
  <c r="Q24" i="5" s="1"/>
  <c r="P23" i="5"/>
  <c r="Q23" i="5" s="1"/>
  <c r="P22" i="5"/>
  <c r="Q22" i="5" s="1"/>
  <c r="S22" i="5" s="1"/>
  <c r="P21" i="5"/>
  <c r="Q21" i="5" s="1"/>
  <c r="P20" i="5"/>
  <c r="Q20" i="5" s="1"/>
  <c r="P19" i="5"/>
  <c r="Q19" i="5" s="1"/>
  <c r="S19" i="5" s="1"/>
  <c r="P18" i="5"/>
  <c r="Q18" i="5" s="1"/>
  <c r="P17" i="5"/>
  <c r="Q17" i="5" s="1"/>
  <c r="P16" i="5"/>
  <c r="Q16" i="5" s="1"/>
  <c r="S16" i="5" s="1"/>
  <c r="P15" i="5"/>
  <c r="Q15" i="5" s="1"/>
  <c r="S15" i="5" s="1"/>
  <c r="P14" i="5"/>
  <c r="Q14" i="5" s="1"/>
  <c r="P13" i="5"/>
  <c r="Q13" i="5" s="1"/>
  <c r="S13" i="5" s="1"/>
  <c r="P12" i="5"/>
  <c r="Q12" i="5" s="1"/>
  <c r="P11" i="5"/>
  <c r="Q11" i="5" s="1"/>
  <c r="P10" i="5"/>
  <c r="Q10" i="5" s="1"/>
  <c r="P9" i="5"/>
  <c r="P8" i="5"/>
  <c r="P7" i="5"/>
  <c r="S39" i="5" l="1"/>
  <c r="F39" i="5"/>
  <c r="Q7" i="5"/>
  <c r="S7" i="5" s="1"/>
  <c r="S40" i="5"/>
  <c r="F40" i="5"/>
  <c r="S42" i="5"/>
  <c r="F42" i="5"/>
  <c r="F27" i="5"/>
  <c r="S30" i="5"/>
  <c r="F30" i="5"/>
  <c r="S31" i="5"/>
  <c r="F31" i="5"/>
  <c r="S33" i="5"/>
  <c r="F33" i="5"/>
  <c r="S36" i="5"/>
  <c r="S11" i="5"/>
  <c r="F11" i="5"/>
  <c r="D11" i="5" s="1"/>
  <c r="S12" i="5"/>
  <c r="F12" i="5"/>
  <c r="S23" i="5"/>
  <c r="F23" i="5"/>
  <c r="D23" i="5" s="1"/>
  <c r="S20" i="5"/>
  <c r="F20" i="5"/>
  <c r="S24" i="5"/>
  <c r="F24" i="5"/>
  <c r="S14" i="5"/>
  <c r="F14" i="5"/>
  <c r="S18" i="5"/>
  <c r="F18" i="5"/>
  <c r="S21" i="5"/>
  <c r="F21" i="5"/>
  <c r="S27" i="5"/>
  <c r="S26" i="5"/>
  <c r="F25" i="5"/>
  <c r="D25" i="5" s="1"/>
  <c r="S17" i="5"/>
  <c r="F16" i="5"/>
  <c r="Q8" i="5"/>
  <c r="Q9" i="5"/>
  <c r="S10" i="5"/>
  <c r="D33" i="5" l="1"/>
  <c r="F7" i="5"/>
  <c r="D18" i="5"/>
  <c r="D12" i="5"/>
  <c r="D27" i="5"/>
  <c r="S8" i="5"/>
  <c r="F8" i="5"/>
  <c r="S9" i="5"/>
  <c r="D7" i="5" l="1"/>
</calcChain>
</file>

<file path=xl/sharedStrings.xml><?xml version="1.0" encoding="utf-8"?>
<sst xmlns="http://schemas.openxmlformats.org/spreadsheetml/2006/main" count="182" uniqueCount="176">
  <si>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</si>
  <si>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</si>
  <si>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</si>
  <si>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</si>
  <si>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</si>
  <si>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</si>
  <si>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</si>
  <si>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</si>
  <si>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</si>
  <si>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</si>
  <si>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</si>
  <si>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</si>
  <si>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</si>
  <si>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</si>
  <si>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</si>
  <si>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</si>
  <si>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</si>
  <si>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</si>
  <si>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 xml:space="preserve">PROGRAMA </t>
  </si>
  <si>
    <t>% DE AVANCE DEL PROGRAMA</t>
  </si>
  <si>
    <t xml:space="preserve">PROYECTO </t>
  </si>
  <si>
    <t>% AVANCE DEL PROYECTO</t>
  </si>
  <si>
    <t>META</t>
  </si>
  <si>
    <t>VALOR 
META</t>
  </si>
  <si>
    <t>INDICADOR</t>
  </si>
  <si>
    <t>ACTIVIDADES</t>
  </si>
  <si>
    <t>CANTIDAD DE ACTIVIDADES PROPUESTAS POR AÑO</t>
  </si>
  <si>
    <t>% DE AVANCE ACTIVIDAD</t>
  </si>
  <si>
    <t xml:space="preserve">MATRIZ DE SEGUIMIENTO PLAN DE ACCIÓN - AGENDA AMBIENTAL MUNICIPAL </t>
  </si>
  <si>
    <t>PRIORIDAD DE LA PROBLEMÁTICA</t>
  </si>
  <si>
    <t>TOTAL ACTIVIDADES EJECUTADAS</t>
  </si>
  <si>
    <t xml:space="preserve">ESTADO DE LA GESTION AMBIENTAL
ALTO 80% - 100%
MEDIO 50%-79%
BAJO 0% - 49% </t>
  </si>
  <si>
    <t>PRIMER TRIMESTRE</t>
  </si>
  <si>
    <t>SEGUNDO
TRIMESTRE</t>
  </si>
  <si>
    <t>TERCER
TRIMESTRE</t>
  </si>
  <si>
    <t>CUARTO TRIMESTRE</t>
  </si>
  <si>
    <t xml:space="preserve">EDUCACION AMBIENTAL </t>
  </si>
  <si>
    <t>NÚMERO DE PROGRAMAS PLANTEADOS /NUMERO DE PROGRAMAS IMPLEMETADOS</t>
  </si>
  <si>
    <t>PROGRAMA DE USO EFICIENTE Y AHORRO  DEL AGUA</t>
  </si>
  <si>
    <t>CAPACITAR  A LA COMUNIDAD EN PROGRAMAS DE USO  EFICIENTE Y AHORRO DEL AGUA</t>
  </si>
  <si>
    <t>SANEAMIENTO BÁSICO</t>
  </si>
  <si>
    <t>IMPLEMENTAR Y AJUSTAR PLAN DE GESTIÓN DEL RIESGO EN EL MUNICIPIO DE NEMOCON</t>
  </si>
  <si>
    <t>DISEÑO DE OBRAS DE DRENAJE Y CONTROL DE PROCESOS EROSIVOS Y DE DESLIZAMIENTO</t>
  </si>
  <si>
    <t xml:space="preserve">ADAPTACIÓN AL CAMBIO CLIMÁTICO BASADO EN ECOSISTEMAS/COMUNIDADES </t>
  </si>
  <si>
    <t>ATENCIÓN Y PREVENCIÓN DE EMERGENCIAS Y DESASTRES.</t>
  </si>
  <si>
    <t>ADAPTACIÓN AL CAMBIO CLIMÁTICO</t>
  </si>
  <si>
    <t>IMPLEMENTACION Y AJUSTE PLAN DE GESTIÓN DEL RIESGO EN EL MUNICIPIO DE NEMOCON</t>
  </si>
  <si>
    <t xml:space="preserve">DISEÑAR OBRAS DE DRENAJE Y CONTROL DE PROCESOS EROSIVOS </t>
  </si>
  <si>
    <t>IMPLEMETAR PLANES DE PREVENCIÓN Y MITIGACIÓN  DE LOS FENÓMENOS DE LA NIÑA Y EL NIÑO EN EL MUNICIPIO DE NEMOCÓN CUNDINAMARCA</t>
  </si>
  <si>
    <t>NUMERO DE PLANES PROGRAMADOS /NUMERO DE PLANES IMPLEMENTADOS</t>
  </si>
  <si>
    <t>NUMERO DE OBRAS DISEÑADAS / NUMERO DE OBRAS REALIZADAS</t>
  </si>
  <si>
    <t>NÚMERO DE PLANES PROGRAMADOS/NÚMERO DE PLANES IMPLEMENTADOS</t>
  </si>
  <si>
    <t>REALIZAR LA CONTRATACIÓN PARA LA FORMULACIÓN DEL PLAN DE GESTIÓN DEL RIESGO DEL MUNICIPIO DE NEMOCON</t>
  </si>
  <si>
    <t xml:space="preserve">REALIZAR UN DIAGNÓSTICO PARA IDENTIFICAR ÁREAS  DE INUNDACION </t>
  </si>
  <si>
    <t>IMPLEMENTAR OBRAS DE  ADECUACIÓN  Y RECUPERACIÓN  EN AREAS AFECTADAS POR PROCESOS DE REMOCIÓN EN MASA</t>
  </si>
  <si>
    <t>IMPLEMENTAR OBRAS  PARA  PROTECCIÓN  EN ZONAS  DE DESLIZAMIENTOS</t>
  </si>
  <si>
    <t xml:space="preserve">REALIZAR CAPACITACIONES SOBRE EL CAMBIO CLIMÁTICO A PEQUEÑOS Y MEDIANOS PRODUCTORES AGROPECUARIOS DEL MUNICIPIO  DE NEMOCÓN </t>
  </si>
  <si>
    <t>EVIDENCIAS</t>
  </si>
  <si>
    <t>PROTECCION Y CONSERVACION DE ECOSISTEMAS ESTRATEGIGOS</t>
  </si>
  <si>
    <t>IDENTIFICACIÓN Y CARACTERIZACION DEL INVENTARIO HÍDRICO DEL MUNICIPIO</t>
  </si>
  <si>
    <t xml:space="preserve">ADQUISICIÓN  DE  PREDIOS EN ZONAS DE PROTECCIÓN Y CONSERVACIÓN AMBIENTAL </t>
  </si>
  <si>
    <t>REFORESTAR CON ESPECIES NATIVAS LAS RONDAS HIDRICAS CON PARTICIPACION DE LA COMUNIDAD</t>
  </si>
  <si>
    <t>IDENTIFICAR Y CARACTERIZAR LAS FUENTES HIDRICAS DEL MUNICIPIO DE NEMOCON</t>
  </si>
  <si>
    <t>ADQUIRIR PREDIOS EN ZONAS DE PROTECCIÓN Y CONSERVACIÓN HÍDRICA</t>
  </si>
  <si>
    <t>REFORESTAR AREAS DE RONDAS HIDRICAS</t>
  </si>
  <si>
    <t>NUMERO DE FUENTES IDENTIFICADAS/ NUMERO DE FUENTES CARACTERIZADAS.</t>
  </si>
  <si>
    <t>NÚMERO DE PREDIOS  CON CARACTERÍSTICAS AMBIENTALES  / NÚMERO DE PREDIOS ADQUIRIDOS</t>
  </si>
  <si>
    <t>NUMERO DE HECTAREAS PARA REFORESTACIÓN/ NUMERO DE HECTAREAS REFORESTADAS</t>
  </si>
  <si>
    <t>INVENTARIO Y  GEORREFERENCIACIÓN DE LA OFERTA HÍDRICA DEL MUNICIPIO. 
CARACTERIZACIÓN (LOCALIZACIÓN, VOLUMEN, CAPACIDAD, ESTADO, RUTA, POTENCIALIDADES).
INTERVENCIONES Y ACCIONES EN LAS FUENTES HÍDRICAS. 
SEGUIMIENTO.</t>
  </si>
  <si>
    <t>REALIZAR MONITOREO A LOS NACEDEROS  PARA DETERMINAR SU COMPORTAMIENTO EN LOS FENOMENOS DE LA NIÑA Y EL NIÑO.
REALIZAR UN DIAGNOSTICO A PARTIR DE SU MONITOREO A FIN DE INDENTIFICAR SU ESTADO DE PROTECCIÓN Y CONSERVACIÓN.</t>
  </si>
  <si>
    <t>IDENTIFICACIÓN Y CLASIFICACIÓN DE LOS PREDIOS  DE ACUERDO A LAS CARACTERÍSTICAS AMBIENTALES</t>
  </si>
  <si>
    <t>ELABORACIÓN DE PROYECTOS DE COMPRA DE PREDIOS  PARA LA COFINANCIACIÓN  ANTE LAS ENTIDADES NACIONALES Y DEPARTAMENTAL</t>
  </si>
  <si>
    <t>REALIZAR REFORESTACION  EN PREDIOS DE IMPORTANCIA HIDRICA Y RONDAS DE FUENTES HIDRICAS ( RIOS Y NACEDEROS)</t>
  </si>
  <si>
    <t>PROTECCION Y CONSERVACION DEL SUELO</t>
  </si>
  <si>
    <t>CONSTRUCCIÓN  DE RESERVORIOS PARA LA CAPTACIÓN Y ALMACENAMIENTO DE AGUAS LLUVIAS</t>
  </si>
  <si>
    <t>DIVERSIFICACIÓN DE  LA PRODUCCIÓN AGROPECUARIA CON ACTIVIDADES AMBIENTALMENTE SOSTENIBLES.</t>
  </si>
  <si>
    <t>ESCOMBRERA MUNCIPAL</t>
  </si>
  <si>
    <t>CONSTRUIR RESERVORIOS PARA EL ALMACENAMIENTO DE AGUAS LLUVIAS</t>
  </si>
  <si>
    <t>ESTABLECER NUEVAS EXPLOTACIONES AGROPECUARIAS SOSTENIBLES CON EL MEDIO AMBIENTE</t>
  </si>
  <si>
    <t>ESTABLECER UN ÁREA PARA QUE FUNCIONE COMO ESCOMBRERA MUNICIPAL</t>
  </si>
  <si>
    <t>NÚMERO DE RESERVORIOS PROGRAMADOS/ NUMERO DE RESERVORIOS CONSTRUIDOS</t>
  </si>
  <si>
    <t>NUMERO DE HECTAREAS PLANTEADAS / NUMERO DE HECTAREAS ESTABLECIDAS</t>
  </si>
  <si>
    <t>NÚMERO DE AREAS FACTIBLES/ NÚMERO DE ÁREAS VIABLES</t>
  </si>
  <si>
    <t>REALIZAR EL ESTUDIO DE FACTIBILIDAD PARA LA CONSTRUCCIÓN DE LOS RESERVORIOS EN EL MUNICIPIO DE NEMOCÓN</t>
  </si>
  <si>
    <t>DETERMINAR LAS AREAS CON MAYOR DEFICIT DEL RECURSO HIDRICO</t>
  </si>
  <si>
    <t>DISEÑO DE PROGRAMAS  DE PRODUCCION AGROPECUARIA LIMPIOS Y SOSTENIBLES IMPLEMENTANDO BUENAS PRACTICAS AGRÍCOLAS Y SISTEMA DE AGRICULTURA  SOSTENIBLE, LABRANZA MINIMA Y SILVOPASTOREO.</t>
  </si>
  <si>
    <t>REALIZAR UN DIAGNÓSTICO  DE LAS POSIBLES ÁREAS PARA HABILITARLAS COMO ESCOMBRERA</t>
  </si>
  <si>
    <t>ELABORAR UN PLAN OPERATIVO PARA EL FUNCIONAMIENTO DE LA ESCOMBRERA</t>
  </si>
  <si>
    <t>PROTECCION Y CONSERVACION DE ESPECIES ENDEMICAS DE FAUNA Y FLORA</t>
  </si>
  <si>
    <t>PROTECCIÓN Y CONSERVACIÓN DE LA ESPECIE ENDÉMICA CONDALIA THOMASIANA "GURRUMAY"</t>
  </si>
  <si>
    <t>CONTROL Y SEGUIMIENTO A LA CAZA INDISCRIMINADA DE FAUNA SILVESTRE EN EL MUNICIPIO DE  NEMOCON</t>
  </si>
  <si>
    <t>PROGRAMA PARA LA PROTECCIÓN Y CONSERVACIÓN DE LA ESPECIE ENDÉMICA CONDALIA THOMASIANA "GURRUMAY"</t>
  </si>
  <si>
    <t>IMPLEMENTAR MEDIDAS ADMINISTRATIVAS DE CONTROL PARA PROTEGER LA FAUNA DEL MUNICIPIO</t>
  </si>
  <si>
    <t>NÚMERO DE PROGRAMAS DISEÑADOS/NUMERO DE PROGRAMAS REALIZADOS</t>
  </si>
  <si>
    <t>NÚMERO DE ACTOS ADMINISTRATIVOS PLANTEADOS / NÚMERO DE ACTOS ADMINISTRRATIVOS APROBADOS</t>
  </si>
  <si>
    <t>REALIZAR UN PROGRAMA PARA LA PROTECCIÓN Y CONSERVACIÓN DE LA ESPECIE ENDÉMICA CONDALIA THOMASIANA "GURRUMAY"</t>
  </si>
  <si>
    <t>ESTABLECER PROHIBICIONES  DE CAZA A NIVEL MUNICIPAL  MEDIANTE ACTOS ADMINSITRATIVOS</t>
  </si>
  <si>
    <t>MINERÍA MODERNA, ORGANIZADA Y SOSTENIBLE</t>
  </si>
  <si>
    <t>LEGALIZAR Y ORGANIZAR LA ACTIVIDAD MINERA DEL MUNICIPIO DE NEMOCÓN</t>
  </si>
  <si>
    <t>DESARROLLAR  1 PROGRAMA INTEGRAL PARA LA LEGALIZACIÓN Y ORGANIZACIÓN DE LA ACTIVIDAD MINERA DEL MUNICIPIO DE NEMOCÓN</t>
  </si>
  <si>
    <t>NÚMERO DE PROGRAMAS PLANTEADOS /NUMERO DE PROGRAMAS DESARROLLADOS</t>
  </si>
  <si>
    <t>REALIZAR CAPACITACIONES PARA LA LEGALIZACIÓN DE LA ACTIVIDAD MINERA EN EL MUNICIPIO DE NEMOCÓN</t>
  </si>
  <si>
    <t>APOYAR LA INCLUSIÓN DE TECNOLOGÍAS LIMPIAS COMO MEDIDA DE MITIGACIÓN DE LA CONTAMINACIÓN ATMOSFÉRICA</t>
  </si>
  <si>
    <t>IMPLEMETACIÓN DEL PROGRAMA DE APROVECHAMIENTO DE RESIDUOS SÓLIDOS EN EL MUNICIPIO</t>
  </si>
  <si>
    <t xml:space="preserve"> IDENTIFICACIÓN, FORTALECIMIENTO Y APOYO A LOS ACUEDUCTOS VEREDALES</t>
  </si>
  <si>
    <t>DOTACIÓN DE POZOS SÉPTICOS EN ZONA RURAL</t>
  </si>
  <si>
    <t>MINIMIZAR LA CANTIDAD DE RESIDUOS SÓLIDOS DISPUESTOS EN  EL RELLENO SANITARIO</t>
  </si>
  <si>
    <t>REALIZAR 1 PROGRAMA DE IDENTIFICACIÓN, FORTALECIMIENTO Y APOYO A LOS ACUEDUCTOS VEREDALES</t>
  </si>
  <si>
    <t>DOTAR POZOS SÉPTICOS PARA DISMINUIR LA CONTAMINACIÓN A LAS FAMILIAS RURALES DEL MUNICIPIO DE NEMOCÓN</t>
  </si>
  <si>
    <t>NÚMERO DE PLANES PROGRAMADOS/NUMERO DE PLANES IMPLEMENTADOS</t>
  </si>
  <si>
    <t>NÚMERO DE PROGRAMAS PLANTEADOS/NÚMERO DE PROGRAMAS REALIZADOS</t>
  </si>
  <si>
    <t>NÚMERO DE POZOS SÉPTICOS PLANTEADOS/NÚMERO DE POZOS SÉPTICOS INSTALADOS</t>
  </si>
  <si>
    <t xml:space="preserve">FORMALIZAR LA POBLACIÓN DE RECICLADORES COMO PRESTADORES DEL SERVICIO PÚBLICO DE ASEO EN LA ACTIVIDAD DE APROVECHAMIENTO A TRAVÉS DE SU ASOCIACIÓN </t>
  </si>
  <si>
    <t>REALIZAR CAMPAÑAS DE SEPARACIÓN EN LA FUENTE</t>
  </si>
  <si>
    <t>REALIZAR UN ESTUDIO DE FACTIBILIDAD DE LA PLANTA CLASIFICADORA  DE RESIDUOS  SÓLIDOS EN EL MUNICIPIO</t>
  </si>
  <si>
    <t>DIAGNÓSTICO Y PRIORIZACIÓN DE ACUEDUCTOS VEREDALES  DE ACUERDO A LA POBLACIÓN BENEFICIADA</t>
  </si>
  <si>
    <t>REALIZAR UN DIAGNÓSTICO DE LOS POSIBLES BENEFICIARIOS DE POZOS SÉPTICOS</t>
  </si>
  <si>
    <t>CAPACITACIÓN PARA EL USO ADECUADO DE LOS POZOS SÉPTICOS</t>
  </si>
  <si>
    <t>APOYAR Y FORTALECER LOS PROGRAMAS DE CONTROL Y MITIGACIÓN DE  LA CONTAMINACIÓN DE LAS CUENCAS HÍDRICAS (CUENCIA RIO BOGOTÁ)</t>
  </si>
  <si>
    <t>PRAES</t>
  </si>
  <si>
    <t>PROCEDAS</t>
  </si>
  <si>
    <t>FORMULACION, IMPLEMENTACIÓN Y SEGUIMIENTO A PROGRMAS DE CONTROL Y MITIGACIÓN DE LA CONTAMINACION POR RESIDUOS SÓLIDOS Y LÍQUIDOS</t>
  </si>
  <si>
    <t>DSIMINUIR  LA CONTAMINACIÓN DE LAS FUENTES HÍDRICAS</t>
  </si>
  <si>
    <t xml:space="preserve">REALIZAR CAPACITACIONES PARA LA FORMULACION Y ESTRUCTURACION DE PROGRAMAS AMBIENTALES ESCOLARES - PRAES  </t>
  </si>
  <si>
    <t>REALIZAR DOS ACTIVIDADES DIRECCIONADAS A CAPACITAR Y SENSIBILIZAR ACERCA DE LA CONSERVACIÓN DEL MEDIO AMBIENTE</t>
  </si>
  <si>
    <t>IMPLEMENTAR EL PLAN DE GESTION INTEGRAL DE RESIDUOS SÓLIDOS</t>
  </si>
  <si>
    <t>NÚMERO DE CAPACITACIONES PROGRAMADAS/ NÚMERO DE CAPACITACIONES REALIZADAS</t>
  </si>
  <si>
    <t>NÚMERO DE ACTIVIDADES PLANTEADAS/ACTIVIDADES REALIZADAS</t>
  </si>
  <si>
    <t>NÚMERO DE  PROGRAMAS FORMULADOS/NÚMERO DE PROGRMAS IMPLEMENTADOS</t>
  </si>
  <si>
    <t>REALIZAR CAMPAÑAS SENSIBILIZACIÓN CON LA COMUNIDAD Y LAS INSTITUCIONES EDUCATIVAS</t>
  </si>
  <si>
    <t>INCENTIVAR Y APOYAR LA CELEBRACIÓN DE FECHAS AMBIENTALES CON LA COMUNIDAD EDUCATIVA</t>
  </si>
  <si>
    <t>INVOLUCRAR A LA COMUNIDAD MEDIANTE ACTIVIDADES PEDAGOGICAS  PARA QUE CONOZCAN DE LOS PLANES DE ORDENAMIENTO  Y MANEJO DE LAS CUENCA DEL RIO BOGOTÁ - POMCA</t>
  </si>
  <si>
    <t xml:space="preserve">REALIZAR CAPACITACIONES A LA COMUNIDAD EDUCATIVA </t>
  </si>
  <si>
    <t xml:space="preserve">REALIZAR ACOMPAÑAMIENTO EN LA FORMULACION DE LOS PRAES </t>
  </si>
  <si>
    <t>SEGUIMIENTO Y EVALUACIÓN DE LAS ACTIVIDADES PLANTEADAS</t>
  </si>
  <si>
    <t xml:space="preserve">ADELANTAR JORNADAS DE CAPACITACIÓN  DIRIGIDAS A LA COMUNIDAD EN GENERAL  ACERCA DE LA IMPORTANCIA DEL MEDIO AMBIENTE </t>
  </si>
  <si>
    <t>REALIZAR CAMPAÑAS DE SENCIBILIZACIÓN, EDUCACIÓN Y CAPACITACIÓN DIRIGIDOS A LOS USUARIOS DEL SERVICIO PÚBLICO DE ASEO Y HABITANTES DEL MUNICIPIO EN GENERAL SOBRE LA GESTIÓN INTEGRAL DE LOS RESIDUOS SÓLIDOS</t>
  </si>
  <si>
    <t>FORTALECER EL PROGRAMA CICLO RECICLO</t>
  </si>
  <si>
    <t xml:space="preserve">REALIZAR CAPACITACIONES DE CONCIENTIZACIÓN  SOBRE EL USO EFICIENTE Y AHORRO DEL AGUA, DIRIGIDAS A LA COMUNIDAD EN GENERAL Y  A LAS INSITUCIONES EDUCATIVAS </t>
  </si>
  <si>
    <t>ALCALDÍA MUNICIPAL DE NEMOCON</t>
  </si>
  <si>
    <t>CANTIDAD DE ACTIVIDADES EJECUTADAS
AÑO 2018</t>
  </si>
  <si>
    <t xml:space="preserve">DESCRIPCION ACTIVIDADES </t>
  </si>
  <si>
    <t>Se realizo monitoreo a los nacederos del vivero municipal acompañado de la CAR</t>
  </si>
  <si>
    <t>Se tienen identificados diferentes predios con diferentes caracteristicas ambientales</t>
  </si>
  <si>
    <t xml:space="preserve">PROPAGACIÓN DE MATERIAL VEGETAL EN EL VIVERO MUNICIPAL </t>
  </si>
  <si>
    <t>propagacion de material vegetal  con 9000 plantulas</t>
  </si>
  <si>
    <t>Si se tienen identificadas las veredas que presentan mayor deficit del recurso hidrico</t>
  </si>
  <si>
    <t>Se elaboraron 15 parcelas demostrativas con el apoyo de la CAR</t>
  </si>
  <si>
    <t>Se realizo una solicitud al jardin botanico y al instituto Van Humbolt para recibir asesoria para la propagacion de dicha especie</t>
  </si>
  <si>
    <t>Se han realizado capacitacion para la conformacion de asociasiones y otra de mineria bien hecha desarrollada por el ministerio de minas</t>
  </si>
  <si>
    <t>COTSA realizó la solializacion de proyecto para identificacion de impactos ambientales al aire</t>
  </si>
  <si>
    <t>Se realizo la formalizacion de la asociacion de Recuperadores del Municipio</t>
  </si>
  <si>
    <t>Se celebro el dia de la tierra y este dia se recolecto material reciclable</t>
  </si>
  <si>
    <t>Actualmente se encuentra en realizando obras para el apoyo al acueducto veredal</t>
  </si>
  <si>
    <t>Se realizaron campañas de educacion ambiental a partir de los PRAES</t>
  </si>
  <si>
    <t>Se celebro el dia del agua el 23 de marzo vinculando a 60 niños</t>
  </si>
  <si>
    <t>Se realizo campañas de educacion ambiental</t>
  </si>
  <si>
    <t>Se realizo acompañamiento mes a mes</t>
  </si>
  <si>
    <t>Se apoyo en 8 huertas escolares a las diferentes instituciones del municipio</t>
  </si>
  <si>
    <t>Se realizo capacitacion de separacion en la fuente</t>
  </si>
  <si>
    <t>Se realizo una capacitacion de reciclaje</t>
  </si>
  <si>
    <t>UN PLAN DE ACCIÓN</t>
  </si>
  <si>
    <t>UN DISEÑO</t>
  </si>
  <si>
    <t>CAPACITACIONES</t>
  </si>
  <si>
    <t>UN INVENTARIO</t>
  </si>
  <si>
    <t>PREDIO</t>
  </si>
  <si>
    <t>5 HECTAREAS</t>
  </si>
  <si>
    <t xml:space="preserve">Se realizó recuperacion de 5 hectareas en fuentes hidricas  y en zonas de recuperacion de suelos como cercas vivas.  Sembrados 5000 arboles </t>
  </si>
  <si>
    <t>10 RESERVORIOS</t>
  </si>
  <si>
    <t>5  HECTAREAS</t>
  </si>
  <si>
    <t>UNA ZONA</t>
  </si>
  <si>
    <t>UN PROGRAMA</t>
  </si>
  <si>
    <t>UNA MEDIDA</t>
  </si>
  <si>
    <t>UN POZO SEPTICO</t>
  </si>
  <si>
    <t>4 CAPACITACIONES</t>
  </si>
  <si>
    <t>5 CAPACITACIOENS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</si>
</sst>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Arial"/>
      <family val="2"/>
    </font>
    <font>
      <b/>
      <sz val="7"/>
      <color rgb="FFFF0000"/>
      <name val="Calibri"/>
      <family val="2"/>
      <scheme val="minor"/>
    </font>
    <font>
      <sz val="6"/>
      <name val="Arial"/>
      <family val="2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1" applyNumberFormat="1" applyFont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9" fontId="7" fillId="0" borderId="0" xfId="0" applyNumberFormat="1" applyFont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9" fontId="6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3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8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topLeftCell="G1" zoomScaleNormal="100" workbookViewId="0">
      <pane ySplit="6" topLeftCell="A7" activePane="bottomLeft" state="frozen"/>
      <selection pane="bottomLeft" activeCell="I25" sqref="I25:I26"/>
    </sheetView>
  </sheetViews>
  <sheetFormatPr baseColWidth="10" defaultColWidth="11.44140625" defaultRowHeight="14.4" x14ac:dyDescent="0.3"/>
  <cols>
    <col min="1" max="1" width="11.109375" style="5" bestFit="1" customWidth="1"/>
    <col min="2" max="2" width="14" style="6" bestFit="1" customWidth="1"/>
    <col min="3" max="3" width="13" style="19" customWidth="1"/>
    <col min="4" max="4" width="11.6640625" style="6" customWidth="1"/>
    <col min="5" max="5" width="22.44140625" style="6" customWidth="1"/>
    <col min="6" max="6" width="10" style="20" bestFit="1" customWidth="1"/>
    <col min="7" max="7" width="28.44140625" style="7" customWidth="1"/>
    <col min="8" max="8" width="14.88671875" style="7" customWidth="1"/>
    <col min="9" max="9" width="24.109375" style="7" customWidth="1"/>
    <col min="10" max="10" width="26.33203125" style="23" customWidth="1"/>
    <col min="11" max="11" width="12" style="16" customWidth="1"/>
    <col min="12" max="15" width="10.44140625" style="16" customWidth="1"/>
    <col min="16" max="16" width="11.88671875" style="16" customWidth="1"/>
    <col min="17" max="17" width="9.88671875" style="17" customWidth="1"/>
    <col min="18" max="18" width="18.33203125" style="17" customWidth="1"/>
    <col min="19" max="19" width="13.6640625" style="16" bestFit="1" customWidth="1"/>
    <col min="20" max="16384" width="11.44140625" style="2"/>
  </cols>
  <sheetData>
    <row r="1" spans="1:19" ht="15.6" x14ac:dyDescent="0.3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15.6" x14ac:dyDescent="0.3">
      <c r="A2" s="62" t="s">
        <v>139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15.6" x14ac:dyDescent="0.3">
      <c r="A3" s="62">
        <v>2018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5" t="s">
        <v>5</v>
      </c>
      <c r="G4" s="1" t="s">
        <v>6</v>
      </c>
      <c r="H4" s="1" t="s">
        <v>7</v>
      </c>
      <c r="I4" s="1" t="s">
        <v>8</v>
      </c>
      <c r="J4" s="22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/>
      <c r="S4" s="1" t="s">
        <v>17</v>
      </c>
    </row>
    <row r="5" spans="1:19" s="3" customFormat="1" ht="21" customHeight="1" x14ac:dyDescent="0.3">
      <c r="A5" s="61" t="s">
        <v>57</v>
      </c>
      <c r="B5" s="61" t="s">
        <v>29</v>
      </c>
      <c r="C5" s="61" t="s">
        <v>18</v>
      </c>
      <c r="D5" s="61" t="s">
        <v>19</v>
      </c>
      <c r="E5" s="61" t="s">
        <v>20</v>
      </c>
      <c r="F5" s="63" t="s">
        <v>21</v>
      </c>
      <c r="G5" s="61" t="s">
        <v>22</v>
      </c>
      <c r="H5" s="61" t="s">
        <v>23</v>
      </c>
      <c r="I5" s="61" t="s">
        <v>24</v>
      </c>
      <c r="J5" s="61" t="s">
        <v>25</v>
      </c>
      <c r="K5" s="61" t="s">
        <v>26</v>
      </c>
      <c r="L5" s="61" t="s">
        <v>140</v>
      </c>
      <c r="M5" s="61"/>
      <c r="N5" s="61"/>
      <c r="O5" s="61"/>
      <c r="P5" s="61" t="s">
        <v>30</v>
      </c>
      <c r="Q5" s="60" t="s">
        <v>27</v>
      </c>
      <c r="R5" s="64" t="s">
        <v>141</v>
      </c>
      <c r="S5" s="61" t="s">
        <v>31</v>
      </c>
    </row>
    <row r="6" spans="1:19" s="3" customFormat="1" ht="23.25" customHeight="1" x14ac:dyDescent="0.3">
      <c r="A6" s="61"/>
      <c r="B6" s="61"/>
      <c r="C6" s="61"/>
      <c r="D6" s="61"/>
      <c r="E6" s="61"/>
      <c r="F6" s="63"/>
      <c r="G6" s="61"/>
      <c r="H6" s="61"/>
      <c r="I6" s="61"/>
      <c r="J6" s="61"/>
      <c r="K6" s="61"/>
      <c r="L6" s="11" t="s">
        <v>32</v>
      </c>
      <c r="M6" s="11" t="s">
        <v>33</v>
      </c>
      <c r="N6" s="11" t="s">
        <v>34</v>
      </c>
      <c r="O6" s="11" t="s">
        <v>35</v>
      </c>
      <c r="P6" s="61"/>
      <c r="Q6" s="60"/>
      <c r="R6" s="65"/>
      <c r="S6" s="61"/>
    </row>
    <row r="7" spans="1:19" ht="28.8" x14ac:dyDescent="0.3">
      <c r="A7" s="43"/>
      <c r="B7" s="12">
        <v>1</v>
      </c>
      <c r="C7" s="43" t="s">
        <v>44</v>
      </c>
      <c r="D7" s="51">
        <f>SUM(F7:F10)/2</f>
        <v>0</v>
      </c>
      <c r="E7" s="13" t="s">
        <v>41</v>
      </c>
      <c r="F7" s="18">
        <f>Q7</f>
        <v>0</v>
      </c>
      <c r="G7" s="12" t="s">
        <v>46</v>
      </c>
      <c r="H7" s="27" t="s">
        <v>161</v>
      </c>
      <c r="I7" s="12" t="s">
        <v>49</v>
      </c>
      <c r="J7" s="25" t="s">
        <v>52</v>
      </c>
      <c r="K7" s="1">
        <v>1</v>
      </c>
      <c r="L7" s="1"/>
      <c r="M7" s="1"/>
      <c r="N7" s="1"/>
      <c r="O7" s="1"/>
      <c r="P7" s="8">
        <f>SUM(L7:O7)</f>
        <v>0</v>
      </c>
      <c r="Q7" s="10">
        <f>P7/K7</f>
        <v>0</v>
      </c>
      <c r="R7" s="10"/>
      <c r="S7" s="9" t="str">
        <f t="shared" ref="S7:S11" si="0">IF(Q7&lt;=0.49,"BAJO",IF(Q7&lt;=0.79,"MEDIO","ALTO"))</f>
        <v>BAJO</v>
      </c>
    </row>
    <row r="8" spans="1:19" ht="29.4" customHeight="1" x14ac:dyDescent="0.3">
      <c r="A8" s="43"/>
      <c r="B8" s="28">
        <v>2</v>
      </c>
      <c r="C8" s="43"/>
      <c r="D8" s="52"/>
      <c r="E8" s="43" t="s">
        <v>42</v>
      </c>
      <c r="F8" s="48">
        <f>(SUM(Q8:Q10)/3)</f>
        <v>0</v>
      </c>
      <c r="G8" s="28" t="s">
        <v>47</v>
      </c>
      <c r="H8" s="30" t="s">
        <v>162</v>
      </c>
      <c r="I8" s="28" t="s">
        <v>50</v>
      </c>
      <c r="J8" s="25" t="s">
        <v>53</v>
      </c>
      <c r="K8" s="1">
        <v>1</v>
      </c>
      <c r="L8" s="1"/>
      <c r="M8" s="1"/>
      <c r="N8" s="1"/>
      <c r="O8" s="1"/>
      <c r="P8" s="8">
        <f t="shared" ref="P8:P11" si="1">SUM(L8:O8)</f>
        <v>0</v>
      </c>
      <c r="Q8" s="10">
        <f t="shared" ref="Q8:Q11" si="2">P8/K8</f>
        <v>0</v>
      </c>
      <c r="R8" s="10"/>
      <c r="S8" s="9" t="str">
        <f t="shared" si="0"/>
        <v>BAJO</v>
      </c>
    </row>
    <row r="9" spans="1:19" ht="45.6" customHeight="1" x14ac:dyDescent="0.3">
      <c r="A9" s="43"/>
      <c r="B9" s="28"/>
      <c r="C9" s="43"/>
      <c r="D9" s="52"/>
      <c r="E9" s="43"/>
      <c r="F9" s="48"/>
      <c r="G9" s="28"/>
      <c r="H9" s="53"/>
      <c r="I9" s="28"/>
      <c r="J9" s="25" t="s">
        <v>54</v>
      </c>
      <c r="K9" s="1">
        <v>5</v>
      </c>
      <c r="L9" s="1"/>
      <c r="M9" s="1"/>
      <c r="N9" s="1"/>
      <c r="O9" s="1"/>
      <c r="P9" s="8">
        <f t="shared" si="1"/>
        <v>0</v>
      </c>
      <c r="Q9" s="10">
        <f t="shared" si="2"/>
        <v>0</v>
      </c>
      <c r="R9" s="10"/>
      <c r="S9" s="9" t="str">
        <f t="shared" si="0"/>
        <v>BAJO</v>
      </c>
    </row>
    <row r="10" spans="1:19" ht="24.6" customHeight="1" x14ac:dyDescent="0.3">
      <c r="A10" s="43"/>
      <c r="B10" s="28"/>
      <c r="C10" s="43"/>
      <c r="D10" s="44"/>
      <c r="E10" s="43"/>
      <c r="F10" s="48"/>
      <c r="G10" s="28"/>
      <c r="H10" s="53"/>
      <c r="I10" s="28"/>
      <c r="J10" s="25" t="s">
        <v>55</v>
      </c>
      <c r="K10" s="1">
        <v>5</v>
      </c>
      <c r="L10" s="1"/>
      <c r="M10" s="1"/>
      <c r="N10" s="1"/>
      <c r="O10" s="1"/>
      <c r="P10" s="8">
        <f t="shared" si="1"/>
        <v>0</v>
      </c>
      <c r="Q10" s="10">
        <f t="shared" si="2"/>
        <v>0</v>
      </c>
      <c r="R10" s="10"/>
      <c r="S10" s="9" t="str">
        <f t="shared" si="0"/>
        <v>BAJO</v>
      </c>
    </row>
    <row r="11" spans="1:19" ht="38.4" x14ac:dyDescent="0.3">
      <c r="A11" s="43"/>
      <c r="B11" s="12">
        <v>2</v>
      </c>
      <c r="C11" s="13" t="s">
        <v>45</v>
      </c>
      <c r="D11" s="21">
        <f>F11</f>
        <v>1</v>
      </c>
      <c r="E11" s="13" t="s">
        <v>43</v>
      </c>
      <c r="F11" s="18">
        <f>Q11</f>
        <v>1</v>
      </c>
      <c r="G11" s="12" t="s">
        <v>48</v>
      </c>
      <c r="H11" s="27" t="s">
        <v>163</v>
      </c>
      <c r="I11" s="12" t="s">
        <v>51</v>
      </c>
      <c r="J11" s="25" t="s">
        <v>56</v>
      </c>
      <c r="K11" s="1">
        <v>2</v>
      </c>
      <c r="L11" s="15"/>
      <c r="M11" s="1">
        <v>1</v>
      </c>
      <c r="N11" s="1"/>
      <c r="O11" s="1">
        <v>1</v>
      </c>
      <c r="P11" s="8">
        <f t="shared" si="1"/>
        <v>2</v>
      </c>
      <c r="Q11" s="10">
        <f t="shared" si="2"/>
        <v>1</v>
      </c>
      <c r="R11" s="10"/>
      <c r="S11" s="9" t="str">
        <f t="shared" si="0"/>
        <v>ALTO</v>
      </c>
    </row>
    <row r="12" spans="1:19" ht="92.4" customHeight="1" x14ac:dyDescent="0.3">
      <c r="A12" s="54"/>
      <c r="B12" s="49">
        <v>3</v>
      </c>
      <c r="C12" s="59" t="s">
        <v>58</v>
      </c>
      <c r="D12" s="55">
        <f>SUM(F12:F17)/3</f>
        <v>0.66666666666666663</v>
      </c>
      <c r="E12" s="43" t="s">
        <v>59</v>
      </c>
      <c r="F12" s="48">
        <f>(SUM(Q12:Q13)/2)</f>
        <v>0.5</v>
      </c>
      <c r="G12" s="28" t="s">
        <v>62</v>
      </c>
      <c r="H12" s="30" t="s">
        <v>164</v>
      </c>
      <c r="I12" s="28" t="s">
        <v>65</v>
      </c>
      <c r="J12" s="25" t="s">
        <v>68</v>
      </c>
      <c r="K12" s="1">
        <v>1</v>
      </c>
      <c r="L12" s="15"/>
      <c r="M12" s="1"/>
      <c r="N12" s="1"/>
      <c r="O12" s="1"/>
      <c r="P12" s="9">
        <f t="shared" ref="P12:P22" si="3">SUM(L12:O12)</f>
        <v>0</v>
      </c>
      <c r="Q12" s="24">
        <f t="shared" ref="Q12:Q22" si="4">P12/K12</f>
        <v>0</v>
      </c>
      <c r="R12" s="24"/>
      <c r="S12" s="4" t="str">
        <f t="shared" ref="S12:S22" si="5">IF(Q12&lt;=0.49,"BAJO",IF(Q12&lt;=0.79,"MEDIO","ALTO"))</f>
        <v>BAJO</v>
      </c>
    </row>
    <row r="13" spans="1:19" ht="78" customHeight="1" x14ac:dyDescent="0.3">
      <c r="A13" s="54"/>
      <c r="B13" s="49"/>
      <c r="C13" s="59"/>
      <c r="D13" s="56"/>
      <c r="E13" s="43"/>
      <c r="F13" s="48"/>
      <c r="G13" s="28"/>
      <c r="H13" s="50"/>
      <c r="I13" s="28"/>
      <c r="J13" s="25" t="s">
        <v>69</v>
      </c>
      <c r="K13" s="1">
        <v>1</v>
      </c>
      <c r="L13" s="15"/>
      <c r="M13" s="1">
        <v>1</v>
      </c>
      <c r="N13" s="1"/>
      <c r="O13" s="1"/>
      <c r="P13" s="9">
        <f t="shared" si="3"/>
        <v>1</v>
      </c>
      <c r="Q13" s="24">
        <f t="shared" si="4"/>
        <v>1</v>
      </c>
      <c r="R13" s="24" t="s">
        <v>142</v>
      </c>
      <c r="S13" s="4" t="str">
        <f t="shared" si="5"/>
        <v>ALTO</v>
      </c>
    </row>
    <row r="14" spans="1:19" ht="46.5" customHeight="1" x14ac:dyDescent="0.3">
      <c r="A14" s="54"/>
      <c r="B14" s="49">
        <v>1</v>
      </c>
      <c r="C14" s="59"/>
      <c r="D14" s="56"/>
      <c r="E14" s="43" t="s">
        <v>60</v>
      </c>
      <c r="F14" s="48">
        <f>SUM(Q14:Q15)/2</f>
        <v>0.5</v>
      </c>
      <c r="G14" s="28" t="s">
        <v>63</v>
      </c>
      <c r="H14" s="30" t="s">
        <v>165</v>
      </c>
      <c r="I14" s="28" t="s">
        <v>66</v>
      </c>
      <c r="J14" s="25" t="s">
        <v>70</v>
      </c>
      <c r="K14" s="1">
        <v>1</v>
      </c>
      <c r="L14" s="15"/>
      <c r="M14" s="1"/>
      <c r="N14" s="1">
        <v>1</v>
      </c>
      <c r="O14" s="1"/>
      <c r="P14" s="9">
        <f t="shared" si="3"/>
        <v>1</v>
      </c>
      <c r="Q14" s="24">
        <f t="shared" si="4"/>
        <v>1</v>
      </c>
      <c r="R14" s="24" t="s">
        <v>143</v>
      </c>
      <c r="S14" s="4" t="str">
        <f t="shared" si="5"/>
        <v>ALTO</v>
      </c>
    </row>
    <row r="15" spans="1:19" ht="47.4" customHeight="1" x14ac:dyDescent="0.3">
      <c r="A15" s="54"/>
      <c r="B15" s="49"/>
      <c r="C15" s="59"/>
      <c r="D15" s="56"/>
      <c r="E15" s="43"/>
      <c r="F15" s="48"/>
      <c r="G15" s="28"/>
      <c r="H15" s="50"/>
      <c r="I15" s="28"/>
      <c r="J15" s="25" t="s">
        <v>71</v>
      </c>
      <c r="K15" s="1">
        <v>1</v>
      </c>
      <c r="L15" s="15"/>
      <c r="M15" s="1"/>
      <c r="N15" s="1"/>
      <c r="O15" s="1"/>
      <c r="P15" s="9">
        <f t="shared" si="3"/>
        <v>0</v>
      </c>
      <c r="Q15" s="24">
        <f t="shared" si="4"/>
        <v>0</v>
      </c>
      <c r="R15" s="24"/>
      <c r="S15" s="4" t="str">
        <f t="shared" si="5"/>
        <v>BAJO</v>
      </c>
    </row>
    <row r="16" spans="1:19" ht="42" customHeight="1" x14ac:dyDescent="0.3">
      <c r="A16" s="54"/>
      <c r="B16" s="49">
        <v>1</v>
      </c>
      <c r="C16" s="59"/>
      <c r="D16" s="56"/>
      <c r="E16" s="43" t="s">
        <v>61</v>
      </c>
      <c r="F16" s="48">
        <f>SUM(Q16:Q17)/2</f>
        <v>1</v>
      </c>
      <c r="G16" s="28" t="s">
        <v>64</v>
      </c>
      <c r="H16" s="30" t="s">
        <v>166</v>
      </c>
      <c r="I16" s="28" t="s">
        <v>67</v>
      </c>
      <c r="J16" s="25" t="s">
        <v>144</v>
      </c>
      <c r="K16" s="1">
        <v>1</v>
      </c>
      <c r="L16" s="1">
        <v>0.25</v>
      </c>
      <c r="M16" s="1">
        <v>0.25</v>
      </c>
      <c r="N16" s="1">
        <v>0.25</v>
      </c>
      <c r="O16" s="1">
        <v>0.25</v>
      </c>
      <c r="P16" s="9">
        <f t="shared" si="3"/>
        <v>1</v>
      </c>
      <c r="Q16" s="24">
        <f t="shared" si="4"/>
        <v>1</v>
      </c>
      <c r="R16" s="24" t="s">
        <v>145</v>
      </c>
      <c r="S16" s="4" t="str">
        <f t="shared" si="5"/>
        <v>ALTO</v>
      </c>
    </row>
    <row r="17" spans="1:19" ht="71.25" customHeight="1" x14ac:dyDescent="0.3">
      <c r="A17" s="54"/>
      <c r="B17" s="49"/>
      <c r="C17" s="59"/>
      <c r="D17" s="57"/>
      <c r="E17" s="43"/>
      <c r="F17" s="48"/>
      <c r="G17" s="28"/>
      <c r="H17" s="58"/>
      <c r="I17" s="28"/>
      <c r="J17" s="25" t="s">
        <v>72</v>
      </c>
      <c r="K17" s="1">
        <v>1</v>
      </c>
      <c r="L17" s="1">
        <v>0.25</v>
      </c>
      <c r="M17" s="1">
        <v>0.25</v>
      </c>
      <c r="N17" s="1">
        <v>0.25</v>
      </c>
      <c r="O17" s="1">
        <v>0.25</v>
      </c>
      <c r="P17" s="9">
        <f t="shared" si="3"/>
        <v>1</v>
      </c>
      <c r="Q17" s="24">
        <f t="shared" si="4"/>
        <v>1</v>
      </c>
      <c r="R17" s="24" t="s">
        <v>167</v>
      </c>
      <c r="S17" s="4" t="str">
        <f t="shared" si="5"/>
        <v>ALTO</v>
      </c>
    </row>
    <row r="18" spans="1:19" ht="47.4" customHeight="1" x14ac:dyDescent="0.3">
      <c r="A18" s="29"/>
      <c r="B18" s="28">
        <v>1</v>
      </c>
      <c r="C18" s="43" t="s">
        <v>73</v>
      </c>
      <c r="D18" s="45">
        <f>SUM(F18:F22)/3</f>
        <v>0.5</v>
      </c>
      <c r="E18" s="43" t="s">
        <v>74</v>
      </c>
      <c r="F18" s="48">
        <f>SUM(Q18:Q19)/2</f>
        <v>0.5</v>
      </c>
      <c r="G18" s="28" t="s">
        <v>77</v>
      </c>
      <c r="H18" s="30" t="s">
        <v>168</v>
      </c>
      <c r="I18" s="28" t="s">
        <v>80</v>
      </c>
      <c r="J18" s="25" t="s">
        <v>83</v>
      </c>
      <c r="K18" s="1">
        <v>1</v>
      </c>
      <c r="L18" s="1"/>
      <c r="M18" s="1"/>
      <c r="N18" s="1"/>
      <c r="O18" s="1"/>
      <c r="P18" s="9">
        <f t="shared" si="3"/>
        <v>0</v>
      </c>
      <c r="Q18" s="24">
        <f t="shared" si="4"/>
        <v>0</v>
      </c>
      <c r="R18" s="24"/>
      <c r="S18" s="9" t="str">
        <f t="shared" si="5"/>
        <v>BAJO</v>
      </c>
    </row>
    <row r="19" spans="1:19" ht="64.5" customHeight="1" x14ac:dyDescent="0.3">
      <c r="A19" s="29"/>
      <c r="B19" s="28"/>
      <c r="C19" s="43"/>
      <c r="D19" s="46"/>
      <c r="E19" s="43"/>
      <c r="F19" s="48"/>
      <c r="G19" s="28"/>
      <c r="H19" s="50"/>
      <c r="I19" s="28"/>
      <c r="J19" s="25" t="s">
        <v>84</v>
      </c>
      <c r="K19" s="1">
        <v>1</v>
      </c>
      <c r="L19" s="1"/>
      <c r="M19" s="1"/>
      <c r="N19" s="1">
        <v>1</v>
      </c>
      <c r="O19" s="1"/>
      <c r="P19" s="9">
        <f t="shared" si="3"/>
        <v>1</v>
      </c>
      <c r="Q19" s="24">
        <f t="shared" si="4"/>
        <v>1</v>
      </c>
      <c r="R19" s="24" t="s">
        <v>146</v>
      </c>
      <c r="S19" s="9" t="str">
        <f t="shared" si="5"/>
        <v>ALTO</v>
      </c>
    </row>
    <row r="20" spans="1:19" ht="78" customHeight="1" x14ac:dyDescent="0.3">
      <c r="A20" s="29"/>
      <c r="B20" s="12">
        <v>2</v>
      </c>
      <c r="C20" s="43"/>
      <c r="D20" s="46"/>
      <c r="E20" s="13" t="s">
        <v>75</v>
      </c>
      <c r="F20" s="18">
        <f>Q20</f>
        <v>1</v>
      </c>
      <c r="G20" s="12" t="s">
        <v>78</v>
      </c>
      <c r="H20" s="27" t="s">
        <v>169</v>
      </c>
      <c r="I20" s="14" t="s">
        <v>81</v>
      </c>
      <c r="J20" s="25" t="s">
        <v>85</v>
      </c>
      <c r="K20" s="1">
        <v>1</v>
      </c>
      <c r="L20" s="1"/>
      <c r="M20" s="1">
        <v>1</v>
      </c>
      <c r="N20" s="1"/>
      <c r="O20" s="1"/>
      <c r="P20" s="9">
        <f t="shared" si="3"/>
        <v>1</v>
      </c>
      <c r="Q20" s="24">
        <f t="shared" si="4"/>
        <v>1</v>
      </c>
      <c r="R20" s="24" t="s">
        <v>147</v>
      </c>
      <c r="S20" s="9" t="str">
        <f t="shared" si="5"/>
        <v>ALTO</v>
      </c>
    </row>
    <row r="21" spans="1:19" ht="40.200000000000003" customHeight="1" x14ac:dyDescent="0.3">
      <c r="A21" s="29"/>
      <c r="B21" s="28">
        <v>2</v>
      </c>
      <c r="C21" s="43"/>
      <c r="D21" s="46"/>
      <c r="E21" s="43" t="s">
        <v>76</v>
      </c>
      <c r="F21" s="48">
        <f>SUM(Q21:Q22)/2</f>
        <v>0</v>
      </c>
      <c r="G21" s="28" t="s">
        <v>79</v>
      </c>
      <c r="H21" s="30" t="s">
        <v>170</v>
      </c>
      <c r="I21" s="28" t="s">
        <v>82</v>
      </c>
      <c r="J21" s="25" t="s">
        <v>86</v>
      </c>
      <c r="K21" s="1">
        <v>1</v>
      </c>
      <c r="L21" s="1"/>
      <c r="M21" s="1"/>
      <c r="N21" s="1"/>
      <c r="O21" s="1"/>
      <c r="P21" s="9">
        <f t="shared" si="3"/>
        <v>0</v>
      </c>
      <c r="Q21" s="24">
        <f t="shared" si="4"/>
        <v>0</v>
      </c>
      <c r="R21" s="24"/>
      <c r="S21" s="9" t="str">
        <f t="shared" si="5"/>
        <v>BAJO</v>
      </c>
    </row>
    <row r="22" spans="1:19" ht="33" customHeight="1" x14ac:dyDescent="0.3">
      <c r="A22" s="29"/>
      <c r="B22" s="28"/>
      <c r="C22" s="43"/>
      <c r="D22" s="47"/>
      <c r="E22" s="43"/>
      <c r="F22" s="48"/>
      <c r="G22" s="28"/>
      <c r="H22" s="50"/>
      <c r="I22" s="28"/>
      <c r="J22" s="25" t="s">
        <v>87</v>
      </c>
      <c r="K22" s="1">
        <v>1</v>
      </c>
      <c r="L22" s="1"/>
      <c r="M22" s="1"/>
      <c r="N22" s="1"/>
      <c r="O22" s="1"/>
      <c r="P22" s="9">
        <f t="shared" si="3"/>
        <v>0</v>
      </c>
      <c r="Q22" s="24">
        <f t="shared" si="4"/>
        <v>0</v>
      </c>
      <c r="R22" s="24"/>
      <c r="S22" s="9" t="str">
        <f t="shared" si="5"/>
        <v>BAJO</v>
      </c>
    </row>
    <row r="23" spans="1:19" ht="48" x14ac:dyDescent="0.3">
      <c r="A23" s="31"/>
      <c r="B23" s="12">
        <v>1</v>
      </c>
      <c r="C23" s="43" t="s">
        <v>88</v>
      </c>
      <c r="D23" s="34">
        <f>SUM(F23:F24)/2</f>
        <v>0.5</v>
      </c>
      <c r="E23" s="13" t="s">
        <v>89</v>
      </c>
      <c r="F23" s="18">
        <f>Q23</f>
        <v>1</v>
      </c>
      <c r="G23" s="12" t="s">
        <v>91</v>
      </c>
      <c r="H23" s="27" t="s">
        <v>171</v>
      </c>
      <c r="I23" s="12" t="s">
        <v>93</v>
      </c>
      <c r="J23" s="25" t="s">
        <v>95</v>
      </c>
      <c r="K23" s="1">
        <v>1</v>
      </c>
      <c r="L23" s="1"/>
      <c r="M23" s="1">
        <v>1</v>
      </c>
      <c r="N23" s="1"/>
      <c r="O23" s="1"/>
      <c r="P23" s="9">
        <f t="shared" ref="P23:P24" si="6">SUM(L23:O23)</f>
        <v>1</v>
      </c>
      <c r="Q23" s="24">
        <f t="shared" ref="Q23:Q24" si="7">P23/K23</f>
        <v>1</v>
      </c>
      <c r="R23" s="24" t="s">
        <v>148</v>
      </c>
      <c r="S23" s="9" t="str">
        <f t="shared" ref="S23:S24" si="8">IF(Q23&lt;=0.49,"BAJO",IF(Q23&lt;=0.79,"MEDIO","ALTO"))</f>
        <v>ALTO</v>
      </c>
    </row>
    <row r="24" spans="1:19" ht="38.4" x14ac:dyDescent="0.3">
      <c r="A24" s="33"/>
      <c r="B24" s="12">
        <v>2</v>
      </c>
      <c r="C24" s="43"/>
      <c r="D24" s="36"/>
      <c r="E24" s="13" t="s">
        <v>90</v>
      </c>
      <c r="F24" s="18">
        <f>Q24</f>
        <v>0</v>
      </c>
      <c r="G24" s="12" t="s">
        <v>92</v>
      </c>
      <c r="H24" s="27" t="s">
        <v>172</v>
      </c>
      <c r="I24" s="12" t="s">
        <v>94</v>
      </c>
      <c r="J24" s="25" t="s">
        <v>96</v>
      </c>
      <c r="K24" s="1">
        <v>1</v>
      </c>
      <c r="L24" s="1"/>
      <c r="M24" s="1"/>
      <c r="N24" s="1"/>
      <c r="O24" s="1"/>
      <c r="P24" s="9">
        <f t="shared" si="6"/>
        <v>0</v>
      </c>
      <c r="Q24" s="24">
        <f t="shared" si="7"/>
        <v>0</v>
      </c>
      <c r="R24" s="24"/>
      <c r="S24" s="9" t="str">
        <f t="shared" si="8"/>
        <v>BAJO</v>
      </c>
    </row>
    <row r="25" spans="1:19" ht="48" x14ac:dyDescent="0.3">
      <c r="A25" s="29"/>
      <c r="B25" s="28">
        <v>1</v>
      </c>
      <c r="C25" s="43" t="s">
        <v>97</v>
      </c>
      <c r="D25" s="34">
        <f>F25</f>
        <v>1</v>
      </c>
      <c r="E25" s="43" t="s">
        <v>98</v>
      </c>
      <c r="F25" s="37">
        <f>SUM(Q25:Q26)/2</f>
        <v>1</v>
      </c>
      <c r="G25" s="28" t="s">
        <v>99</v>
      </c>
      <c r="H25" s="40" t="s">
        <v>171</v>
      </c>
      <c r="I25" s="28" t="s">
        <v>100</v>
      </c>
      <c r="J25" s="25" t="s">
        <v>101</v>
      </c>
      <c r="K25" s="1">
        <v>2</v>
      </c>
      <c r="L25" s="1">
        <v>1</v>
      </c>
      <c r="M25" s="1"/>
      <c r="N25" s="1">
        <v>1</v>
      </c>
      <c r="O25" s="1"/>
      <c r="P25" s="9">
        <f t="shared" ref="P25" si="9">SUM(L25:O25)</f>
        <v>2</v>
      </c>
      <c r="Q25" s="24">
        <f t="shared" ref="Q25" si="10">P25/K25</f>
        <v>1</v>
      </c>
      <c r="R25" s="24" t="s">
        <v>149</v>
      </c>
      <c r="S25" s="9" t="str">
        <f t="shared" ref="S25" si="11">IF(Q25&lt;=0.49,"BAJO",IF(Q25&lt;=0.79,"MEDIO","ALTO"))</f>
        <v>ALTO</v>
      </c>
    </row>
    <row r="26" spans="1:19" ht="38.4" x14ac:dyDescent="0.3">
      <c r="A26" s="29"/>
      <c r="B26" s="28"/>
      <c r="C26" s="43"/>
      <c r="D26" s="44"/>
      <c r="E26" s="43"/>
      <c r="F26" s="39"/>
      <c r="G26" s="28"/>
      <c r="H26" s="42"/>
      <c r="I26" s="28"/>
      <c r="J26" s="25" t="s">
        <v>102</v>
      </c>
      <c r="K26" s="1">
        <v>1</v>
      </c>
      <c r="L26" s="1"/>
      <c r="M26" s="1"/>
      <c r="N26" s="1">
        <v>1</v>
      </c>
      <c r="O26" s="1"/>
      <c r="P26" s="9">
        <f t="shared" ref="P26" si="12">SUM(L26:O26)</f>
        <v>1</v>
      </c>
      <c r="Q26" s="24">
        <f t="shared" ref="Q26" si="13">P26/K26</f>
        <v>1</v>
      </c>
      <c r="R26" s="24" t="s">
        <v>150</v>
      </c>
      <c r="S26" s="9" t="str">
        <f t="shared" ref="S26" si="14">IF(Q26&lt;=0.49,"BAJO",IF(Q26&lt;=0.79,"MEDIO","ALTO"))</f>
        <v>ALTO</v>
      </c>
    </row>
    <row r="27" spans="1:19" ht="39" x14ac:dyDescent="0.3">
      <c r="A27" s="31"/>
      <c r="B27" s="28">
        <v>2</v>
      </c>
      <c r="C27" s="43" t="s">
        <v>40</v>
      </c>
      <c r="D27" s="34">
        <f>SUM(F27:F32)/3</f>
        <v>0.55555555555555547</v>
      </c>
      <c r="E27" s="43" t="s">
        <v>103</v>
      </c>
      <c r="F27" s="37">
        <f>SUM(Q27:Q29)/3</f>
        <v>0.66666666666666663</v>
      </c>
      <c r="G27" s="28" t="s">
        <v>106</v>
      </c>
      <c r="H27" s="40" t="s">
        <v>171</v>
      </c>
      <c r="I27" s="28" t="s">
        <v>109</v>
      </c>
      <c r="J27" s="25" t="s">
        <v>112</v>
      </c>
      <c r="K27" s="1">
        <v>1</v>
      </c>
      <c r="L27" s="1"/>
      <c r="M27" s="1"/>
      <c r="N27" s="1"/>
      <c r="O27" s="1">
        <v>1</v>
      </c>
      <c r="P27" s="9">
        <f t="shared" ref="P27:P32" si="15">SUM(L27:O27)</f>
        <v>1</v>
      </c>
      <c r="Q27" s="24">
        <f t="shared" ref="Q27:Q32" si="16">P27/K27</f>
        <v>1</v>
      </c>
      <c r="R27" s="24" t="s">
        <v>151</v>
      </c>
      <c r="S27" s="9" t="str">
        <f t="shared" ref="S27:S32" si="17">IF(Q27&lt;=0.49,"BAJO",IF(Q27&lt;=0.79,"MEDIO","ALTO"))</f>
        <v>ALTO</v>
      </c>
    </row>
    <row r="28" spans="1:19" ht="34.5" customHeight="1" x14ac:dyDescent="0.3">
      <c r="A28" s="32"/>
      <c r="B28" s="28"/>
      <c r="C28" s="43"/>
      <c r="D28" s="35"/>
      <c r="E28" s="43"/>
      <c r="F28" s="38"/>
      <c r="G28" s="28"/>
      <c r="H28" s="41"/>
      <c r="I28" s="28"/>
      <c r="J28" s="26" t="s">
        <v>113</v>
      </c>
      <c r="K28" s="1">
        <v>1</v>
      </c>
      <c r="L28" s="1"/>
      <c r="M28" s="1">
        <v>1</v>
      </c>
      <c r="N28" s="1"/>
      <c r="O28" s="1"/>
      <c r="P28" s="9">
        <f t="shared" si="15"/>
        <v>1</v>
      </c>
      <c r="Q28" s="24">
        <f t="shared" si="16"/>
        <v>1</v>
      </c>
      <c r="R28" s="24" t="s">
        <v>152</v>
      </c>
      <c r="S28" s="9" t="str">
        <f t="shared" si="17"/>
        <v>ALTO</v>
      </c>
    </row>
    <row r="29" spans="1:19" ht="23.4" x14ac:dyDescent="0.3">
      <c r="A29" s="32"/>
      <c r="B29" s="28"/>
      <c r="C29" s="43"/>
      <c r="D29" s="35"/>
      <c r="E29" s="43"/>
      <c r="F29" s="39"/>
      <c r="G29" s="28"/>
      <c r="H29" s="42"/>
      <c r="I29" s="28"/>
      <c r="J29" s="25" t="s">
        <v>114</v>
      </c>
      <c r="K29" s="1">
        <v>1</v>
      </c>
      <c r="L29" s="1"/>
      <c r="M29" s="1"/>
      <c r="N29" s="1"/>
      <c r="O29" s="1"/>
      <c r="P29" s="9">
        <f t="shared" si="15"/>
        <v>0</v>
      </c>
      <c r="Q29" s="24">
        <f t="shared" si="16"/>
        <v>0</v>
      </c>
      <c r="R29" s="24"/>
      <c r="S29" s="9" t="str">
        <f t="shared" si="17"/>
        <v>BAJO</v>
      </c>
    </row>
    <row r="30" spans="1:19" ht="28.8" x14ac:dyDescent="0.3">
      <c r="A30" s="32"/>
      <c r="B30" s="12">
        <v>1</v>
      </c>
      <c r="C30" s="43"/>
      <c r="D30" s="35"/>
      <c r="E30" s="13" t="s">
        <v>104</v>
      </c>
      <c r="F30" s="18">
        <f>Q30</f>
        <v>1</v>
      </c>
      <c r="G30" s="12" t="s">
        <v>107</v>
      </c>
      <c r="H30" s="27" t="s">
        <v>171</v>
      </c>
      <c r="I30" s="12" t="s">
        <v>110</v>
      </c>
      <c r="J30" s="25" t="s">
        <v>115</v>
      </c>
      <c r="K30" s="1">
        <v>1</v>
      </c>
      <c r="L30" s="1"/>
      <c r="M30" s="1"/>
      <c r="N30" s="1"/>
      <c r="O30" s="1">
        <v>1</v>
      </c>
      <c r="P30" s="9">
        <f t="shared" si="15"/>
        <v>1</v>
      </c>
      <c r="Q30" s="24">
        <f t="shared" si="16"/>
        <v>1</v>
      </c>
      <c r="R30" s="24" t="s">
        <v>153</v>
      </c>
      <c r="S30" s="9" t="str">
        <f t="shared" si="17"/>
        <v>ALTO</v>
      </c>
    </row>
    <row r="31" spans="1:19" ht="27.75" customHeight="1" x14ac:dyDescent="0.3">
      <c r="A31" s="32"/>
      <c r="B31" s="28">
        <v>2</v>
      </c>
      <c r="C31" s="43"/>
      <c r="D31" s="35"/>
      <c r="E31" s="43" t="s">
        <v>105</v>
      </c>
      <c r="F31" s="37">
        <f>SUM(Q31:Q32)/2</f>
        <v>0</v>
      </c>
      <c r="G31" s="28" t="s">
        <v>108</v>
      </c>
      <c r="H31" s="40" t="s">
        <v>173</v>
      </c>
      <c r="I31" s="28" t="s">
        <v>111</v>
      </c>
      <c r="J31" s="25" t="s">
        <v>116</v>
      </c>
      <c r="K31" s="1">
        <v>1</v>
      </c>
      <c r="L31" s="1"/>
      <c r="M31" s="1"/>
      <c r="N31" s="1"/>
      <c r="O31" s="1"/>
      <c r="P31" s="9">
        <f t="shared" si="15"/>
        <v>0</v>
      </c>
      <c r="Q31" s="24">
        <f t="shared" si="16"/>
        <v>0</v>
      </c>
      <c r="R31" s="24"/>
      <c r="S31" s="9" t="str">
        <f t="shared" si="17"/>
        <v>BAJO</v>
      </c>
    </row>
    <row r="32" spans="1:19" ht="22.2" customHeight="1" x14ac:dyDescent="0.3">
      <c r="A32" s="33"/>
      <c r="B32" s="28"/>
      <c r="C32" s="43"/>
      <c r="D32" s="36"/>
      <c r="E32" s="43"/>
      <c r="F32" s="39"/>
      <c r="G32" s="28"/>
      <c r="H32" s="42"/>
      <c r="I32" s="28"/>
      <c r="J32" s="25" t="s">
        <v>117</v>
      </c>
      <c r="K32" s="1">
        <v>1</v>
      </c>
      <c r="L32" s="1"/>
      <c r="M32" s="1"/>
      <c r="N32" s="1"/>
      <c r="O32" s="1"/>
      <c r="P32" s="9">
        <f t="shared" si="15"/>
        <v>0</v>
      </c>
      <c r="Q32" s="24">
        <f t="shared" si="16"/>
        <v>0</v>
      </c>
      <c r="R32" s="24"/>
      <c r="S32" s="9" t="str">
        <f t="shared" si="17"/>
        <v>BAJO</v>
      </c>
    </row>
    <row r="33" spans="1:19" ht="33" customHeight="1" x14ac:dyDescent="0.3">
      <c r="A33" s="29"/>
      <c r="B33" s="28">
        <v>1</v>
      </c>
      <c r="C33" s="43" t="s">
        <v>36</v>
      </c>
      <c r="D33" s="34">
        <f>SUM(F33:F42)/5</f>
        <v>0.5</v>
      </c>
      <c r="E33" s="43" t="s">
        <v>118</v>
      </c>
      <c r="F33" s="48">
        <f>SUM(Q33:Q35)/3</f>
        <v>0.66666666666666663</v>
      </c>
      <c r="G33" s="28" t="s">
        <v>122</v>
      </c>
      <c r="H33" s="30" t="s">
        <v>171</v>
      </c>
      <c r="I33" s="28" t="s">
        <v>37</v>
      </c>
      <c r="J33" s="25" t="s">
        <v>129</v>
      </c>
      <c r="K33" s="1">
        <v>1</v>
      </c>
      <c r="L33" s="1">
        <v>0.25</v>
      </c>
      <c r="M33" s="1">
        <v>0.25</v>
      </c>
      <c r="N33" s="1">
        <v>0.25</v>
      </c>
      <c r="O33" s="1">
        <v>0.25</v>
      </c>
      <c r="P33" s="9">
        <f t="shared" ref="P33:P42" si="18">SUM(L33:O33)</f>
        <v>1</v>
      </c>
      <c r="Q33" s="24">
        <f t="shared" ref="Q33:Q42" si="19">P33/K33</f>
        <v>1</v>
      </c>
      <c r="R33" s="24" t="s">
        <v>154</v>
      </c>
      <c r="S33" s="9" t="str">
        <f t="shared" ref="S33:S42" si="20">IF(Q33&lt;=0.49,"BAJO",IF(Q33&lt;=0.79,"MEDIO","ALTO"))</f>
        <v>ALTO</v>
      </c>
    </row>
    <row r="34" spans="1:19" ht="36" customHeight="1" x14ac:dyDescent="0.3">
      <c r="A34" s="29"/>
      <c r="B34" s="28"/>
      <c r="C34" s="43"/>
      <c r="D34" s="35"/>
      <c r="E34" s="43"/>
      <c r="F34" s="48"/>
      <c r="G34" s="28"/>
      <c r="H34" s="30"/>
      <c r="I34" s="28"/>
      <c r="J34" s="25" t="s">
        <v>130</v>
      </c>
      <c r="K34" s="1">
        <v>1</v>
      </c>
      <c r="L34" s="1">
        <v>1</v>
      </c>
      <c r="M34" s="1"/>
      <c r="N34" s="1"/>
      <c r="O34" s="1"/>
      <c r="P34" s="9">
        <f t="shared" si="18"/>
        <v>1</v>
      </c>
      <c r="Q34" s="24">
        <f t="shared" si="19"/>
        <v>1</v>
      </c>
      <c r="R34" s="24" t="s">
        <v>155</v>
      </c>
      <c r="S34" s="9" t="str">
        <f t="shared" si="20"/>
        <v>ALTO</v>
      </c>
    </row>
    <row r="35" spans="1:19" ht="39" x14ac:dyDescent="0.3">
      <c r="A35" s="29"/>
      <c r="B35" s="28"/>
      <c r="C35" s="43"/>
      <c r="D35" s="35"/>
      <c r="E35" s="43"/>
      <c r="F35" s="48"/>
      <c r="G35" s="28"/>
      <c r="H35" s="30"/>
      <c r="I35" s="28"/>
      <c r="J35" s="25" t="s">
        <v>131</v>
      </c>
      <c r="K35" s="1">
        <v>1</v>
      </c>
      <c r="L35" s="1"/>
      <c r="M35" s="1"/>
      <c r="N35" s="1"/>
      <c r="O35" s="1"/>
      <c r="P35" s="9">
        <f t="shared" si="18"/>
        <v>0</v>
      </c>
      <c r="Q35" s="24">
        <f t="shared" si="19"/>
        <v>0</v>
      </c>
      <c r="R35" s="24"/>
      <c r="S35" s="9" t="str">
        <f t="shared" si="20"/>
        <v>BAJO</v>
      </c>
    </row>
    <row r="36" spans="1:19" ht="19.2" x14ac:dyDescent="0.3">
      <c r="A36" s="29"/>
      <c r="B36" s="28">
        <v>3</v>
      </c>
      <c r="C36" s="43"/>
      <c r="D36" s="35"/>
      <c r="E36" s="43" t="s">
        <v>119</v>
      </c>
      <c r="F36" s="48">
        <f>SUM(Q36:Q38)/3</f>
        <v>0.83333333333333337</v>
      </c>
      <c r="G36" s="28" t="s">
        <v>123</v>
      </c>
      <c r="H36" s="30" t="s">
        <v>174</v>
      </c>
      <c r="I36" s="28" t="s">
        <v>126</v>
      </c>
      <c r="J36" s="25" t="s">
        <v>132</v>
      </c>
      <c r="K36" s="1">
        <v>1</v>
      </c>
      <c r="L36" s="1"/>
      <c r="M36" s="1">
        <v>0.25</v>
      </c>
      <c r="N36" s="1"/>
      <c r="O36" s="1">
        <v>0.25</v>
      </c>
      <c r="P36" s="9">
        <f t="shared" si="18"/>
        <v>0.5</v>
      </c>
      <c r="Q36" s="24">
        <f t="shared" si="19"/>
        <v>0.5</v>
      </c>
      <c r="R36" s="24" t="s">
        <v>156</v>
      </c>
      <c r="S36" s="9" t="str">
        <f t="shared" si="20"/>
        <v>MEDIO</v>
      </c>
    </row>
    <row r="37" spans="1:19" ht="28.8" x14ac:dyDescent="0.3">
      <c r="A37" s="29"/>
      <c r="B37" s="28"/>
      <c r="C37" s="43"/>
      <c r="D37" s="35"/>
      <c r="E37" s="43"/>
      <c r="F37" s="48"/>
      <c r="G37" s="28"/>
      <c r="H37" s="30"/>
      <c r="I37" s="28"/>
      <c r="J37" s="25" t="s">
        <v>133</v>
      </c>
      <c r="K37" s="1">
        <v>1</v>
      </c>
      <c r="L37" s="1">
        <v>0.25</v>
      </c>
      <c r="M37" s="1">
        <v>0.25</v>
      </c>
      <c r="N37" s="1">
        <v>0.25</v>
      </c>
      <c r="O37" s="1">
        <v>0.25</v>
      </c>
      <c r="P37" s="9">
        <f t="shared" si="18"/>
        <v>1</v>
      </c>
      <c r="Q37" s="24">
        <f t="shared" si="19"/>
        <v>1</v>
      </c>
      <c r="R37" s="24" t="s">
        <v>158</v>
      </c>
      <c r="S37" s="9" t="str">
        <f t="shared" si="20"/>
        <v>ALTO</v>
      </c>
    </row>
    <row r="38" spans="1:19" ht="19.2" x14ac:dyDescent="0.3">
      <c r="A38" s="29"/>
      <c r="B38" s="28"/>
      <c r="C38" s="43"/>
      <c r="D38" s="35"/>
      <c r="E38" s="43"/>
      <c r="F38" s="48"/>
      <c r="G38" s="28"/>
      <c r="H38" s="30"/>
      <c r="I38" s="28"/>
      <c r="J38" s="25" t="s">
        <v>134</v>
      </c>
      <c r="K38" s="1">
        <v>1</v>
      </c>
      <c r="L38" s="1">
        <v>0.25</v>
      </c>
      <c r="M38" s="1">
        <v>0.25</v>
      </c>
      <c r="N38" s="1">
        <v>0.25</v>
      </c>
      <c r="O38" s="1">
        <v>0.25</v>
      </c>
      <c r="P38" s="9">
        <f t="shared" si="18"/>
        <v>1</v>
      </c>
      <c r="Q38" s="24">
        <f t="shared" si="19"/>
        <v>1</v>
      </c>
      <c r="R38" s="24" t="s">
        <v>157</v>
      </c>
      <c r="S38" s="9" t="str">
        <f t="shared" si="20"/>
        <v>ALTO</v>
      </c>
    </row>
    <row r="39" spans="1:19" ht="38.4" x14ac:dyDescent="0.3">
      <c r="A39" s="29"/>
      <c r="B39" s="12">
        <v>1</v>
      </c>
      <c r="C39" s="43"/>
      <c r="D39" s="35"/>
      <c r="E39" s="13" t="s">
        <v>120</v>
      </c>
      <c r="F39" s="18">
        <f>AVERAGE(Q39)</f>
        <v>0</v>
      </c>
      <c r="G39" s="12" t="s">
        <v>124</v>
      </c>
      <c r="H39" s="27">
        <v>2</v>
      </c>
      <c r="I39" s="12" t="s">
        <v>127</v>
      </c>
      <c r="J39" s="25" t="s">
        <v>135</v>
      </c>
      <c r="K39" s="1">
        <v>1</v>
      </c>
      <c r="L39" s="1"/>
      <c r="M39" s="1"/>
      <c r="N39" s="1"/>
      <c r="O39" s="1"/>
      <c r="P39" s="9">
        <f t="shared" si="18"/>
        <v>0</v>
      </c>
      <c r="Q39" s="24">
        <f t="shared" si="19"/>
        <v>0</v>
      </c>
      <c r="R39" s="24"/>
      <c r="S39" s="9" t="str">
        <f t="shared" si="20"/>
        <v>BAJO</v>
      </c>
    </row>
    <row r="40" spans="1:19" ht="53.4" customHeight="1" x14ac:dyDescent="0.3">
      <c r="A40" s="29"/>
      <c r="B40" s="28">
        <v>1</v>
      </c>
      <c r="C40" s="43"/>
      <c r="D40" s="35"/>
      <c r="E40" s="43" t="s">
        <v>121</v>
      </c>
      <c r="F40" s="48">
        <f>AVERAGE(Q40:Q41)</f>
        <v>1</v>
      </c>
      <c r="G40" s="28" t="s">
        <v>125</v>
      </c>
      <c r="H40" s="30" t="s">
        <v>171</v>
      </c>
      <c r="I40" s="28" t="s">
        <v>128</v>
      </c>
      <c r="J40" s="25" t="s">
        <v>136</v>
      </c>
      <c r="K40" s="1">
        <v>1</v>
      </c>
      <c r="L40" s="1"/>
      <c r="M40" s="1">
        <v>1</v>
      </c>
      <c r="N40" s="1"/>
      <c r="O40" s="1"/>
      <c r="P40" s="9">
        <f t="shared" si="18"/>
        <v>1</v>
      </c>
      <c r="Q40" s="24">
        <f t="shared" si="19"/>
        <v>1</v>
      </c>
      <c r="R40" s="24" t="s">
        <v>159</v>
      </c>
      <c r="S40" s="9" t="str">
        <f t="shared" si="20"/>
        <v>ALTO</v>
      </c>
    </row>
    <row r="41" spans="1:19" ht="19.2" x14ac:dyDescent="0.3">
      <c r="A41" s="29"/>
      <c r="B41" s="28"/>
      <c r="C41" s="43"/>
      <c r="D41" s="35"/>
      <c r="E41" s="43"/>
      <c r="F41" s="48"/>
      <c r="G41" s="28"/>
      <c r="H41" s="30"/>
      <c r="I41" s="28"/>
      <c r="J41" s="25" t="s">
        <v>137</v>
      </c>
      <c r="K41" s="1">
        <v>1</v>
      </c>
      <c r="L41" s="1"/>
      <c r="M41" s="1"/>
      <c r="N41" s="1">
        <v>1</v>
      </c>
      <c r="O41" s="1"/>
      <c r="P41" s="9">
        <f t="shared" si="18"/>
        <v>1</v>
      </c>
      <c r="Q41" s="24">
        <f t="shared" si="19"/>
        <v>1</v>
      </c>
      <c r="R41" s="24" t="s">
        <v>160</v>
      </c>
      <c r="S41" s="9" t="str">
        <f t="shared" si="20"/>
        <v>ALTO</v>
      </c>
    </row>
    <row r="42" spans="1:19" ht="49.95" customHeight="1" x14ac:dyDescent="0.3">
      <c r="A42" s="29"/>
      <c r="B42" s="12">
        <v>2</v>
      </c>
      <c r="C42" s="43"/>
      <c r="D42" s="36"/>
      <c r="E42" s="13" t="s">
        <v>38</v>
      </c>
      <c r="F42" s="18">
        <f>AVERAGE(Q42)</f>
        <v>0</v>
      </c>
      <c r="G42" s="12" t="s">
        <v>39</v>
      </c>
      <c r="H42" s="27" t="s">
        <v>175</v>
      </c>
      <c r="I42" s="12" t="s">
        <v>126</v>
      </c>
      <c r="J42" s="25" t="s">
        <v>138</v>
      </c>
      <c r="K42" s="1">
        <v>1</v>
      </c>
      <c r="L42" s="1"/>
      <c r="M42" s="1"/>
      <c r="N42" s="1"/>
      <c r="O42" s="1"/>
      <c r="P42" s="9">
        <f t="shared" si="18"/>
        <v>0</v>
      </c>
      <c r="Q42" s="24">
        <f t="shared" si="19"/>
        <v>0</v>
      </c>
      <c r="R42" s="24"/>
      <c r="S42" s="9" t="str">
        <f t="shared" si="20"/>
        <v>BAJO</v>
      </c>
    </row>
  </sheetData>
  <mergeCells count="112">
    <mergeCell ref="Q5:Q6"/>
    <mergeCell ref="S5:S6"/>
    <mergeCell ref="H5:H6"/>
    <mergeCell ref="I5:I6"/>
    <mergeCell ref="J5:J6"/>
    <mergeCell ref="K5:K6"/>
    <mergeCell ref="L5:O5"/>
    <mergeCell ref="P5:P6"/>
    <mergeCell ref="A1:S1"/>
    <mergeCell ref="A2:S2"/>
    <mergeCell ref="A3:S3"/>
    <mergeCell ref="A5:A6"/>
    <mergeCell ref="B5:B6"/>
    <mergeCell ref="C5:C6"/>
    <mergeCell ref="D5:D6"/>
    <mergeCell ref="E5:E6"/>
    <mergeCell ref="F5:F6"/>
    <mergeCell ref="G5:G6"/>
    <mergeCell ref="R5:R6"/>
    <mergeCell ref="A12:A17"/>
    <mergeCell ref="D12:D17"/>
    <mergeCell ref="F12:F13"/>
    <mergeCell ref="F14:F15"/>
    <mergeCell ref="F16:F17"/>
    <mergeCell ref="H12:H13"/>
    <mergeCell ref="H14:H15"/>
    <mergeCell ref="H16:H17"/>
    <mergeCell ref="C12:C17"/>
    <mergeCell ref="E12:E13"/>
    <mergeCell ref="E14:E15"/>
    <mergeCell ref="E16:E17"/>
    <mergeCell ref="A7:A11"/>
    <mergeCell ref="B8:B10"/>
    <mergeCell ref="E8:E10"/>
    <mergeCell ref="C7:C10"/>
    <mergeCell ref="F8:F10"/>
    <mergeCell ref="G8:G10"/>
    <mergeCell ref="D7:D10"/>
    <mergeCell ref="H8:H10"/>
    <mergeCell ref="I8:I10"/>
    <mergeCell ref="B12:B13"/>
    <mergeCell ref="B14:B15"/>
    <mergeCell ref="B16:B17"/>
    <mergeCell ref="G12:G13"/>
    <mergeCell ref="G14:G15"/>
    <mergeCell ref="G16:G17"/>
    <mergeCell ref="I18:I19"/>
    <mergeCell ref="I21:I22"/>
    <mergeCell ref="F18:F19"/>
    <mergeCell ref="F21:F22"/>
    <mergeCell ref="H18:H19"/>
    <mergeCell ref="H21:H22"/>
    <mergeCell ref="E18:E19"/>
    <mergeCell ref="B18:B19"/>
    <mergeCell ref="G18:G19"/>
    <mergeCell ref="I12:I13"/>
    <mergeCell ref="I14:I15"/>
    <mergeCell ref="I16:I17"/>
    <mergeCell ref="C23:C24"/>
    <mergeCell ref="A23:A24"/>
    <mergeCell ref="D23:D24"/>
    <mergeCell ref="B21:B22"/>
    <mergeCell ref="D18:D22"/>
    <mergeCell ref="D33:D42"/>
    <mergeCell ref="F33:F35"/>
    <mergeCell ref="F36:F38"/>
    <mergeCell ref="G25:G26"/>
    <mergeCell ref="B25:B26"/>
    <mergeCell ref="F40:F41"/>
    <mergeCell ref="A18:A22"/>
    <mergeCell ref="C18:C22"/>
    <mergeCell ref="E21:E22"/>
    <mergeCell ref="G21:G22"/>
    <mergeCell ref="I25:I26"/>
    <mergeCell ref="A25:A26"/>
    <mergeCell ref="D25:D26"/>
    <mergeCell ref="F25:F26"/>
    <mergeCell ref="H25:H26"/>
    <mergeCell ref="C27:C32"/>
    <mergeCell ref="E27:E29"/>
    <mergeCell ref="E31:E32"/>
    <mergeCell ref="B27:B29"/>
    <mergeCell ref="B31:B32"/>
    <mergeCell ref="G27:G29"/>
    <mergeCell ref="G31:G32"/>
    <mergeCell ref="I27:I29"/>
    <mergeCell ref="I31:I32"/>
    <mergeCell ref="C25:C26"/>
    <mergeCell ref="E25:E26"/>
    <mergeCell ref="I33:I35"/>
    <mergeCell ref="I36:I38"/>
    <mergeCell ref="I40:I41"/>
    <mergeCell ref="A33:A42"/>
    <mergeCell ref="H33:H35"/>
    <mergeCell ref="H36:H38"/>
    <mergeCell ref="H40:H41"/>
    <mergeCell ref="A27:A32"/>
    <mergeCell ref="D27:D32"/>
    <mergeCell ref="F27:F29"/>
    <mergeCell ref="F31:F32"/>
    <mergeCell ref="H27:H29"/>
    <mergeCell ref="H31:H32"/>
    <mergeCell ref="C33:C42"/>
    <mergeCell ref="E33:E35"/>
    <mergeCell ref="E36:E38"/>
    <mergeCell ref="E40:E41"/>
    <mergeCell ref="B33:B35"/>
    <mergeCell ref="B36:B38"/>
    <mergeCell ref="B40:B41"/>
    <mergeCell ref="G33:G35"/>
    <mergeCell ref="G36:G38"/>
    <mergeCell ref="G40:G41"/>
  </mergeCells>
  <conditionalFormatting sqref="S7:S10 S17 S26:S42">
    <cfRule type="expression" dxfId="17" priority="172">
      <formula>$S7="BAJO"</formula>
    </cfRule>
    <cfRule type="expression" dxfId="16" priority="173">
      <formula>$S7="MEDIO"</formula>
    </cfRule>
    <cfRule type="expression" dxfId="15" priority="174">
      <formula>$S7="ALTO"</formula>
    </cfRule>
  </conditionalFormatting>
  <conditionalFormatting sqref="S12:S14">
    <cfRule type="expression" dxfId="14" priority="52">
      <formula>$S12="BAJO"</formula>
    </cfRule>
    <cfRule type="expression" dxfId="13" priority="53">
      <formula>$S12="MEDIO"</formula>
    </cfRule>
    <cfRule type="expression" dxfId="12" priority="54">
      <formula>$S12="ALTO"</formula>
    </cfRule>
  </conditionalFormatting>
  <conditionalFormatting sqref="S11:S17">
    <cfRule type="expression" dxfId="11" priority="13">
      <formula>$S11="BAJO"</formula>
    </cfRule>
    <cfRule type="expression" dxfId="10" priority="14">
      <formula>$S11="MEDIO"</formula>
    </cfRule>
    <cfRule type="expression" dxfId="9" priority="15">
      <formula>$S11="ALTO"</formula>
    </cfRule>
  </conditionalFormatting>
  <conditionalFormatting sqref="S18:S22">
    <cfRule type="expression" dxfId="8" priority="10">
      <formula>$S18="BAJO"</formula>
    </cfRule>
    <cfRule type="expression" dxfId="7" priority="11">
      <formula>$S18="MEDIO"</formula>
    </cfRule>
    <cfRule type="expression" dxfId="6" priority="12">
      <formula>$S18="ALTO"</formula>
    </cfRule>
  </conditionalFormatting>
  <conditionalFormatting sqref="S23:S24">
    <cfRule type="expression" dxfId="5" priority="7">
      <formula>$S23="BAJO"</formula>
    </cfRule>
    <cfRule type="expression" dxfId="4" priority="8">
      <formula>$S23="MEDIO"</formula>
    </cfRule>
    <cfRule type="expression" dxfId="3" priority="9">
      <formula>$S23="ALTO"</formula>
    </cfRule>
  </conditionalFormatting>
  <conditionalFormatting sqref="S25">
    <cfRule type="expression" dxfId="2" priority="4">
      <formula>$S25="BAJO"</formula>
    </cfRule>
    <cfRule type="expression" dxfId="1" priority="5">
      <formula>$S25="MEDIO"</formula>
    </cfRule>
    <cfRule type="expression" dxfId="0" priority="6">
      <formula>$S25="ALTO"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M.Seguimiento</vt:lpstr>
    </vt:vector>
  </TitlesOfParts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Alejandra Echeverry</cp:lastModifiedBy>
  <cp:revision/>
  <dcterms:created xsi:type="dcterms:W3CDTF">2014-12-15T02:17:22Z</dcterms:created>
  <dcterms:modified xsi:type="dcterms:W3CDTF">2019-03-14T17:14:01Z</dcterms:modified>
</cp:coreProperties>
</file>